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приложение 5 " sheetId="1" r:id="rId1"/>
  </sheets>
  <definedNames>
    <definedName name="_xlnm.Print_Titles" localSheetId="0">'приложение 5 '!$8:$12</definedName>
    <definedName name="_xlnm.Print_Area" localSheetId="0">'приложение 5 '!$A$1:$J$188</definedName>
  </definedNames>
  <calcPr calcId="145621"/>
</workbook>
</file>

<file path=xl/calcChain.xml><?xml version="1.0" encoding="utf-8"?>
<calcChain xmlns="http://schemas.openxmlformats.org/spreadsheetml/2006/main">
  <c r="G61" i="1" l="1"/>
  <c r="I61" i="1"/>
  <c r="G70" i="1"/>
  <c r="I21" i="1" l="1"/>
  <c r="G24" i="1"/>
  <c r="I171" i="1" l="1"/>
  <c r="H37" i="1" l="1"/>
  <c r="G17" i="1" l="1"/>
  <c r="I17" i="1"/>
  <c r="G20" i="1"/>
  <c r="H61" i="1" l="1"/>
  <c r="G64" i="1"/>
  <c r="I37" i="1" l="1"/>
  <c r="H48" i="1"/>
  <c r="G43" i="1"/>
  <c r="G37" i="1" l="1"/>
  <c r="G25" i="1" l="1"/>
  <c r="H167" i="1" l="1"/>
  <c r="I167" i="1"/>
  <c r="G170" i="1"/>
  <c r="H107" i="1" l="1"/>
  <c r="I107" i="1"/>
  <c r="J107" i="1"/>
  <c r="G109" i="1"/>
  <c r="G110" i="1"/>
  <c r="G108" i="1"/>
  <c r="G107" i="1" l="1"/>
  <c r="G169" i="1"/>
  <c r="H99" i="1" l="1"/>
  <c r="H151" i="1" l="1"/>
  <c r="H89" i="1" l="1"/>
  <c r="I89" i="1"/>
  <c r="H85" i="1" l="1"/>
  <c r="H83" i="1" l="1"/>
  <c r="I83" i="1"/>
  <c r="G84" i="1"/>
  <c r="G83" i="1" s="1"/>
  <c r="J83" i="1"/>
  <c r="I91" i="1" l="1"/>
  <c r="H91" i="1"/>
  <c r="H138" i="1" l="1"/>
  <c r="G140" i="1"/>
  <c r="G88" i="1" l="1"/>
  <c r="G162" i="1" l="1"/>
  <c r="G161" i="1"/>
  <c r="G66" i="1"/>
  <c r="G160" i="1"/>
  <c r="I99" i="1"/>
  <c r="G99" i="1" s="1"/>
  <c r="G101" i="1"/>
  <c r="G94" i="1"/>
  <c r="G95" i="1"/>
  <c r="G159" i="1"/>
  <c r="H77" i="1"/>
  <c r="G80" i="1"/>
  <c r="G153" i="1"/>
  <c r="G154" i="1"/>
  <c r="G155" i="1"/>
  <c r="G156" i="1"/>
  <c r="G157" i="1"/>
  <c r="G158" i="1"/>
  <c r="G52" i="1"/>
  <c r="I55" i="1"/>
  <c r="G57" i="1"/>
  <c r="G118" i="1" l="1"/>
  <c r="I26" i="1" l="1"/>
  <c r="G29" i="1"/>
  <c r="G145" i="1" l="1"/>
  <c r="G146" i="1"/>
  <c r="G147" i="1"/>
  <c r="G148" i="1"/>
  <c r="G149" i="1"/>
  <c r="G144" i="1"/>
  <c r="G53" i="1"/>
  <c r="I48" i="1"/>
  <c r="G50" i="1"/>
  <c r="G51" i="1"/>
  <c r="H127" i="1" l="1"/>
  <c r="G127" i="1"/>
  <c r="H120" i="1" l="1"/>
  <c r="I120" i="1"/>
  <c r="G122" i="1"/>
  <c r="G123" i="1"/>
  <c r="G124" i="1"/>
  <c r="G125" i="1"/>
  <c r="G126" i="1"/>
  <c r="G175" i="1" l="1"/>
  <c r="G174" i="1"/>
  <c r="G65" i="1" l="1"/>
  <c r="G67" i="1"/>
  <c r="I85" i="1" l="1"/>
  <c r="G85" i="1" s="1"/>
  <c r="G86" i="1"/>
  <c r="G87" i="1"/>
  <c r="G100" i="1"/>
  <c r="I77" i="1" l="1"/>
  <c r="G79" i="1"/>
  <c r="G23" i="1"/>
  <c r="G21" i="1" s="1"/>
  <c r="H55" i="1" l="1"/>
  <c r="G60" i="1"/>
  <c r="H30" i="1"/>
  <c r="I30" i="1"/>
  <c r="G31" i="1"/>
  <c r="H190" i="1" l="1"/>
  <c r="I190" i="1"/>
  <c r="H180" i="1"/>
  <c r="I180" i="1"/>
  <c r="G182" i="1"/>
  <c r="G181" i="1"/>
  <c r="H178" i="1"/>
  <c r="I178" i="1"/>
  <c r="G179" i="1"/>
  <c r="G178" i="1" s="1"/>
  <c r="H171" i="1"/>
  <c r="J171" i="1"/>
  <c r="G173" i="1"/>
  <c r="G176" i="1"/>
  <c r="G177" i="1"/>
  <c r="G172" i="1"/>
  <c r="G168" i="1"/>
  <c r="G167" i="1" s="1"/>
  <c r="H165" i="1"/>
  <c r="I165" i="1"/>
  <c r="G166" i="1"/>
  <c r="G165" i="1" s="1"/>
  <c r="H163" i="1"/>
  <c r="I163" i="1"/>
  <c r="J163" i="1"/>
  <c r="G164" i="1"/>
  <c r="G163" i="1" s="1"/>
  <c r="I151" i="1"/>
  <c r="G152" i="1"/>
  <c r="G151" i="1" s="1"/>
  <c r="H141" i="1"/>
  <c r="I141" i="1"/>
  <c r="G142" i="1"/>
  <c r="G141" i="1" s="1"/>
  <c r="H134" i="1"/>
  <c r="I134" i="1"/>
  <c r="H136" i="1"/>
  <c r="I136" i="1"/>
  <c r="I138" i="1"/>
  <c r="G135" i="1"/>
  <c r="G134" i="1" s="1"/>
  <c r="G137" i="1"/>
  <c r="G136" i="1" s="1"/>
  <c r="G139" i="1"/>
  <c r="G138" i="1" s="1"/>
  <c r="H130" i="1"/>
  <c r="I130" i="1"/>
  <c r="G132" i="1"/>
  <c r="G131" i="1"/>
  <c r="I127" i="1"/>
  <c r="G121" i="1"/>
  <c r="G120" i="1" s="1"/>
  <c r="H116" i="1"/>
  <c r="I116" i="1"/>
  <c r="G119" i="1"/>
  <c r="G117" i="1"/>
  <c r="H114" i="1"/>
  <c r="I114" i="1"/>
  <c r="G115" i="1"/>
  <c r="G114" i="1" s="1"/>
  <c r="H102" i="1"/>
  <c r="I102" i="1"/>
  <c r="G104" i="1"/>
  <c r="G105" i="1"/>
  <c r="G106" i="1"/>
  <c r="G103" i="1"/>
  <c r="H96" i="1"/>
  <c r="I96" i="1"/>
  <c r="G97" i="1"/>
  <c r="G93" i="1"/>
  <c r="G92" i="1"/>
  <c r="G91" i="1" s="1"/>
  <c r="G90" i="1"/>
  <c r="G89" i="1" s="1"/>
  <c r="G81" i="1"/>
  <c r="G82" i="1"/>
  <c r="G78" i="1"/>
  <c r="H73" i="1"/>
  <c r="G76" i="1"/>
  <c r="G74" i="1"/>
  <c r="G63" i="1"/>
  <c r="G69" i="1"/>
  <c r="G71" i="1"/>
  <c r="G62" i="1"/>
  <c r="G58" i="1"/>
  <c r="G59" i="1"/>
  <c r="G56" i="1"/>
  <c r="G54" i="1"/>
  <c r="G49" i="1"/>
  <c r="H45" i="1"/>
  <c r="I45" i="1"/>
  <c r="G47" i="1"/>
  <c r="G46" i="1"/>
  <c r="G39" i="1"/>
  <c r="G40" i="1"/>
  <c r="G42" i="1"/>
  <c r="G38" i="1"/>
  <c r="H34" i="1"/>
  <c r="I34" i="1"/>
  <c r="G36" i="1"/>
  <c r="G35" i="1"/>
  <c r="G33" i="1"/>
  <c r="G32" i="1"/>
  <c r="H26" i="1"/>
  <c r="G28" i="1"/>
  <c r="G27" i="1"/>
  <c r="H21" i="1"/>
  <c r="G22" i="1"/>
  <c r="H17" i="1"/>
  <c r="G19" i="1"/>
  <c r="G18" i="1"/>
  <c r="H14" i="1"/>
  <c r="I14" i="1"/>
  <c r="G16" i="1"/>
  <c r="G15" i="1"/>
  <c r="H72" i="1" l="1"/>
  <c r="H111" i="1" s="1"/>
  <c r="G77" i="1"/>
  <c r="G116" i="1"/>
  <c r="G26" i="1"/>
  <c r="G96" i="1"/>
  <c r="G30" i="1"/>
  <c r="G34" i="1"/>
  <c r="G45" i="1"/>
  <c r="G48" i="1"/>
  <c r="G130" i="1"/>
  <c r="G143" i="1"/>
  <c r="G190" i="1"/>
  <c r="G171" i="1"/>
  <c r="G180" i="1"/>
  <c r="G102" i="1"/>
  <c r="I133" i="1"/>
  <c r="G14" i="1"/>
  <c r="G55" i="1"/>
  <c r="H133" i="1"/>
  <c r="G133" i="1"/>
  <c r="H143" i="1"/>
  <c r="H187" i="1" s="1"/>
  <c r="I143" i="1"/>
  <c r="I187" i="1" s="1"/>
  <c r="J143" i="1"/>
  <c r="H188" i="1" l="1"/>
  <c r="G187" i="1"/>
  <c r="H191" i="1"/>
  <c r="J180" i="1"/>
  <c r="J153" i="1" l="1"/>
  <c r="J178" i="1" l="1"/>
  <c r="J167" i="1"/>
  <c r="J165" i="1"/>
  <c r="J151" i="1"/>
  <c r="J130" i="1" l="1"/>
  <c r="J141" i="1"/>
  <c r="J138" i="1"/>
  <c r="J136" i="1"/>
  <c r="J134" i="1"/>
  <c r="J127" i="1"/>
  <c r="J120" i="1"/>
  <c r="J114" i="1"/>
  <c r="J133" i="1" l="1"/>
  <c r="J77" i="1"/>
  <c r="G150" i="1" l="1"/>
  <c r="J116" i="1"/>
  <c r="J102" i="1"/>
  <c r="J96" i="1"/>
  <c r="J91" i="1"/>
  <c r="J75" i="1"/>
  <c r="J73" i="1" s="1"/>
  <c r="J72" i="1" s="1"/>
  <c r="I75" i="1"/>
  <c r="J61" i="1"/>
  <c r="J55" i="1"/>
  <c r="J48" i="1"/>
  <c r="J45" i="1"/>
  <c r="J37" i="1"/>
  <c r="J34" i="1"/>
  <c r="J30" i="1"/>
  <c r="J26" i="1"/>
  <c r="J17" i="1"/>
  <c r="J14" i="1"/>
  <c r="I73" i="1" l="1"/>
  <c r="G75" i="1"/>
  <c r="G73" i="1" s="1"/>
  <c r="J187" i="1"/>
  <c r="J111" i="1"/>
  <c r="G72" i="1" l="1"/>
  <c r="I72" i="1"/>
  <c r="I111" i="1" s="1"/>
  <c r="I188" i="1" s="1"/>
  <c r="J188" i="1"/>
  <c r="G111" i="1" l="1"/>
  <c r="G188" i="1" s="1"/>
  <c r="I191" i="1"/>
  <c r="G191" i="1" l="1"/>
</calcChain>
</file>

<file path=xl/sharedStrings.xml><?xml version="1.0" encoding="utf-8"?>
<sst xmlns="http://schemas.openxmlformats.org/spreadsheetml/2006/main" count="715" uniqueCount="222">
  <si>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</si>
  <si>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</si>
  <si>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</si>
  <si>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</si>
  <si>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</si>
  <si>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</si>
  <si>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</si>
  <si>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</si>
  <si>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</si>
  <si>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</si>
  <si>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</si>
  <si>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</si>
  <si>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</si>
  <si>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</si>
  <si>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</si>
  <si>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5227600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</si>
  <si>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</si>
  <si>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</si>
  <si>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</si>
  <si>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</si>
  <si>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</si>
  <si>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</si>
  <si>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</si>
  <si>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</si>
  <si>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</si>
  <si>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</si>
  <si>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</si>
  <si>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</si>
  <si>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</si>
  <si>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</si>
  <si>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</si>
  <si>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</si>
  <si>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</si>
  <si>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</si>
  <si>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</si>
  <si>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</si>
  <si>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</si>
  <si>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</si>
  <si>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</si>
  <si>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</si>
  <si>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</si>
  <si>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</si>
  <si>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</si>
  <si>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</si>
  <si>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</si>
  <si>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</si>
  <si>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</si>
  <si>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</si>
  <si>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</si>
  <si>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</si>
  <si>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</si>
  <si>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</si>
  <si>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</si>
  <si>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</si>
  <si>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</si>
  <si>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</si>
  <si>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</si>
  <si>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</si>
  <si>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</si>
  <si>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</si>
  <si>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</si>
  <si>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</si>
  <si>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</si>
  <si>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</si>
  <si>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</si>
  <si>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</si>
  <si>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</si>
  <si>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</si>
  <si>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</si>
  <si>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</si>
  <si>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</si>
  <si>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</si>
  <si>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</si>
  <si>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</si>
  <si>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</si>
  <si>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</si>
  <si>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</si>
  <si>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</si>
  <si>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</si>
  <si>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</si>
  <si>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</si>
  <si>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</si>
  <si>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</si>
  <si>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</si>
  <si>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</si>
  <si>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Департамент муниципальной собственности (подпрограмма "Стимулирование жилищного строительства")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</si>
  <si>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</si>
  <si>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</si>
  <si>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</si>
  <si>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</si>
  <si>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</si>
  <si>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</si>
  <si>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</si>
  <si>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</si>
  <si>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</si>
  <si>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</si>
  <si>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</si>
  <si>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</si>
  <si>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</si>
  <si>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</si>
  <si>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</si>
  <si>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</si>
  <si>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</si>
  <si>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</si>
  <si>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</si>
  <si>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</si>
  <si>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</si>
  <si>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</si>
  <si>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</si>
  <si>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</si>
  <si>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</si>
  <si>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</si>
  <si>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</si>
  <si>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</si>
  <si>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</si>
  <si>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</si>
  <si>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</si>
  <si>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</si>
  <si>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</si>
  <si>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</si>
  <si>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</si>
  <si>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</si>
  <si>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</si>
  <si>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</si>
  <si>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</si>
  <si>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</si>
  <si>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</si>
  <si>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</si>
  <si>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</si>
  <si>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</si>
  <si>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</si>
  <si>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</si>
  <si>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</si>
  <si>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</si>
  <si>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</si>
  <si>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программы "Развитие транспортной системы Ханты-Мансийского автономного округа - Югры" на 2011-2013 годы (подпрограмма "Автомобильные дорого"),  "Развитие транспортной системы городского округа город Мегион на 2012-2014 годы"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</si>
  <si>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</si>
  <si>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</si>
  <si>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</si>
  <si>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</si>
  <si>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</si>
  <si>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</si>
  <si>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</si>
  <si>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</si>
  <si>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</si>
  <si>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</si>
  <si>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</si>
  <si>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</si>
  <si>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</si>
  <si>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</si>
  <si>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</si>
  <si>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</si>
  <si>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</si>
  <si>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</si>
  <si>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</si>
  <si>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</si>
  <si>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</si>
  <si>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</si>
  <si>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</si>
  <si>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</si>
  <si>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</si>
  <si>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</si>
  <si>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</si>
  <si>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</si>
  <si>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</si>
  <si>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</si>
  <si>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</si>
  <si>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</si>
  <si>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</si>
  <si>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</si>
  <si>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</si>
  <si>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</si>
  <si>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</si>
  <si>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</si>
  <si>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администрация (компенсация выпадающих доходов организациям, предоставляющим  населению услуги ЖКХ)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</si>
  <si>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</si>
  <si>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</si>
  <si>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 xml:space="preserve">Департамент муниципальной собственности </t>
  </si>
  <si>
    <t>5222708</t>
  </si>
  <si>
    <t>программа "Современное здравоохранение Югры", подпрограмма "Развитие материально-технической базы учреждений здравоохранения"</t>
  </si>
  <si>
    <t>5225804</t>
  </si>
  <si>
    <t>программы "Строительство, реконструкция и капитальный ремонт объектов сферы культуры на период 2012-2014 годов", "Культура Югры на 2011-2013 годы и на период до 2015 года" подпрограмма "Обеспечение комплексной безопасности и комфортных условий в учреждениях культуры2</t>
  </si>
  <si>
    <t>7950129</t>
  </si>
  <si>
    <t>5222811</t>
  </si>
  <si>
    <t>Департамент муниципальной собственности ("Ликвидация и расселение приспособленных для проживания строений на территории жилого городка СУ-43,улицы Губкина городского округа город Мегион на 2012-2014 годы")</t>
  </si>
  <si>
    <t>7950142</t>
  </si>
  <si>
    <t>Департамент муниципальной собственности ("Ликвидация и расселение приспособленных  для проживания строений на территории 19 микрорайона городского округа город Мегион на 2012-2014 годы")</t>
  </si>
  <si>
    <t>5055409</t>
  </si>
  <si>
    <t>5058005</t>
  </si>
  <si>
    <t>Департамент финансов</t>
  </si>
  <si>
    <t>Контрольно-счетная палата</t>
  </si>
  <si>
    <t>011</t>
  </si>
  <si>
    <t>012</t>
  </si>
  <si>
    <t>7950105</t>
  </si>
  <si>
    <t>7950108</t>
  </si>
  <si>
    <t>МКУ "Служба обеспечения"</t>
  </si>
  <si>
    <t>7950120</t>
  </si>
  <si>
    <t>0020400</t>
  </si>
  <si>
    <t>МКУ Капитальное строительство</t>
  </si>
  <si>
    <t>администрация (подготовка к осенне-зимнему сезону)</t>
  </si>
  <si>
    <t>МКУ "Капитальное строительство" (детский сад в п.Высокий)</t>
  </si>
  <si>
    <t>7950132</t>
  </si>
  <si>
    <t>4362402</t>
  </si>
  <si>
    <t>5220101</t>
  </si>
  <si>
    <t>подпрограмма 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</si>
  <si>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Обеспечение 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 (федеральный бюджет)</t>
  </si>
  <si>
    <t>Обеспечение  мероприятий по переселению граждан из аварийного жилищного фонда за счет средств бюджета ХМАО-Югры</t>
  </si>
  <si>
    <t>0980102</t>
  </si>
  <si>
    <t>0980202</t>
  </si>
  <si>
    <t>0980210</t>
  </si>
  <si>
    <t>5100301</t>
  </si>
  <si>
    <t xml:space="preserve"> программа "Капитальный ремонт, рекострукция и ремонт  муниципального жилого фонда городского округа город Мегион на 2012 и плановый период 2013-2014 годов" </t>
  </si>
  <si>
    <t>7950143</t>
  </si>
  <si>
    <t>Департамент муниципальной собственности (адресная муниципальная программа "Расселение граждан из помещений, приспособленных для проживания строений на территории улиц Губкина и Заречная города Мегион на 2013-2014 годы")</t>
  </si>
  <si>
    <t>7950144</t>
  </si>
  <si>
    <t>Региональная адресная  программа  по переселению граждан  из аварийного жилищного фонда на 2013-2015 годы</t>
  </si>
  <si>
    <t>Приложение 5</t>
  </si>
  <si>
    <t xml:space="preserve"> программы "Содействие развитию жилищного строительства на 2012-2013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года", адресная целевая программа "Расселение граждан из помещений, приспособленных для проживания в связи с освобождением земельных участков для нужд городского округа город Мегион на 2013 год"</t>
  </si>
  <si>
    <t>программа "Молодежь Югры на 2011-2013 годы", подпрограмма "Развитие потенциала мололодежи"</t>
  </si>
  <si>
    <t>Департамент муниципальной собственности (подпрограмма "Доступное жилье молодым")</t>
  </si>
  <si>
    <t>1008820</t>
  </si>
  <si>
    <t>от 20.09.2013 № 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</si>
</sst>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9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164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topLeftCell="A164" zoomScale="90" zoomScaleNormal="90" workbookViewId="0">
      <selection activeCell="A194" sqref="A194"/>
    </sheetView>
  </sheetViews>
  <sheetFormatPr defaultRowHeight="15" x14ac:dyDescent="0.25"/>
  <cols>
    <col min="1" max="1" width="84" style="4" customWidth="1"/>
    <col min="2" max="2" width="28.42578125" style="4" hidden="1" customWidth="1"/>
    <col min="3" max="4" width="9.140625" style="45"/>
    <col min="5" max="5" width="9.28515625" style="45" bestFit="1" customWidth="1"/>
    <col min="6" max="6" width="14.7109375" style="45" customWidth="1"/>
    <col min="7" max="7" width="17.140625" style="4" customWidth="1"/>
    <col min="8" max="8" width="14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75" t="s">
        <v>216</v>
      </c>
      <c r="I1" s="75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75" t="s">
        <v>0</v>
      </c>
      <c r="I2" s="75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75" t="s">
        <v>1</v>
      </c>
      <c r="I3" s="75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75" t="s">
        <v>221</v>
      </c>
      <c r="I4" s="75"/>
      <c r="J4" s="75"/>
      <c r="K4" s="75"/>
      <c r="L4" s="75"/>
    </row>
    <row r="5" spans="1:12" ht="7.5" customHeight="1" x14ac:dyDescent="0.25"/>
    <row r="6" spans="1:12" s="8" customFormat="1" ht="38.25" customHeight="1" x14ac:dyDescent="0.25">
      <c r="A6" s="76" t="s">
        <v>2</v>
      </c>
      <c r="B6" s="76"/>
      <c r="C6" s="76"/>
      <c r="D6" s="76"/>
      <c r="E6" s="76"/>
      <c r="F6" s="76"/>
      <c r="G6" s="76"/>
      <c r="H6" s="76"/>
      <c r="I6" s="76"/>
    </row>
    <row r="8" spans="1:12" s="11" customFormat="1" ht="15" customHeight="1" x14ac:dyDescent="0.2">
      <c r="A8" s="67" t="s">
        <v>3</v>
      </c>
      <c r="B8" s="47"/>
      <c r="C8" s="67" t="s">
        <v>4</v>
      </c>
      <c r="D8" s="67" t="s">
        <v>5</v>
      </c>
      <c r="E8" s="67" t="s">
        <v>80</v>
      </c>
      <c r="F8" s="67" t="s">
        <v>6</v>
      </c>
      <c r="G8" s="67" t="s">
        <v>7</v>
      </c>
      <c r="H8" s="69" t="s">
        <v>8</v>
      </c>
      <c r="I8" s="70"/>
      <c r="J8" s="71"/>
    </row>
    <row r="9" spans="1:12" s="11" customFormat="1" ht="15" customHeight="1" x14ac:dyDescent="0.2">
      <c r="A9" s="68"/>
      <c r="B9" s="48"/>
      <c r="C9" s="68"/>
      <c r="D9" s="68"/>
      <c r="E9" s="68"/>
      <c r="F9" s="68"/>
      <c r="G9" s="68"/>
      <c r="H9" s="72" t="s">
        <v>9</v>
      </c>
      <c r="I9" s="72" t="s">
        <v>170</v>
      </c>
      <c r="J9" s="72" t="s">
        <v>10</v>
      </c>
    </row>
    <row r="10" spans="1:12" s="11" customFormat="1" ht="15" customHeight="1" x14ac:dyDescent="0.2">
      <c r="A10" s="68"/>
      <c r="B10" s="48"/>
      <c r="C10" s="68"/>
      <c r="D10" s="68"/>
      <c r="E10" s="68"/>
      <c r="F10" s="68"/>
      <c r="G10" s="68"/>
      <c r="H10" s="68"/>
      <c r="I10" s="68"/>
      <c r="J10" s="68"/>
    </row>
    <row r="11" spans="1:12" s="11" customFormat="1" ht="74.25" customHeight="1" x14ac:dyDescent="0.2">
      <c r="A11" s="68"/>
      <c r="B11" s="48" t="s">
        <v>89</v>
      </c>
      <c r="C11" s="68"/>
      <c r="D11" s="68"/>
      <c r="E11" s="68"/>
      <c r="F11" s="68"/>
      <c r="G11" s="68"/>
      <c r="H11" s="68"/>
      <c r="I11" s="68"/>
      <c r="J11" s="68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73" t="s">
        <v>11</v>
      </c>
      <c r="B13" s="73"/>
      <c r="C13" s="74"/>
      <c r="D13" s="74"/>
      <c r="E13" s="74"/>
      <c r="F13" s="74"/>
      <c r="G13" s="74"/>
      <c r="H13" s="74"/>
      <c r="I13" s="74"/>
      <c r="J13" s="74"/>
    </row>
    <row r="14" spans="1:12" ht="61.5" customHeight="1" x14ac:dyDescent="0.25">
      <c r="A14" s="15" t="s">
        <v>132</v>
      </c>
      <c r="B14" s="15"/>
      <c r="C14" s="16"/>
      <c r="D14" s="16"/>
      <c r="E14" s="6"/>
      <c r="F14" s="6"/>
      <c r="G14" s="7">
        <f>SUM(G15:G16)</f>
        <v>11839.8</v>
      </c>
      <c r="H14" s="7">
        <f t="shared" ref="H14:I14" si="0">SUM(H15:H16)</f>
        <v>247.8</v>
      </c>
      <c r="I14" s="7">
        <f t="shared" si="0"/>
        <v>11592</v>
      </c>
      <c r="J14" s="7">
        <f>SUM(J15:J16)</f>
        <v>0</v>
      </c>
    </row>
    <row r="15" spans="1:12" ht="20.25" customHeight="1" x14ac:dyDescent="0.25">
      <c r="A15" s="17" t="s">
        <v>81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11592</v>
      </c>
      <c r="H15" s="3"/>
      <c r="I15" s="3">
        <v>11592</v>
      </c>
      <c r="J15" s="3"/>
    </row>
    <row r="16" spans="1:12" ht="22.5" customHeight="1" x14ac:dyDescent="0.25">
      <c r="A16" s="17" t="s">
        <v>81</v>
      </c>
      <c r="B16" s="17" t="s">
        <v>136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247.8</v>
      </c>
      <c r="H16" s="3">
        <v>247.8</v>
      </c>
      <c r="I16" s="3"/>
      <c r="J16" s="3"/>
    </row>
    <row r="17" spans="1:10" ht="45.75" customHeight="1" x14ac:dyDescent="0.25">
      <c r="A17" s="19" t="s">
        <v>176</v>
      </c>
      <c r="B17" s="19"/>
      <c r="C17" s="16"/>
      <c r="D17" s="16"/>
      <c r="E17" s="6"/>
      <c r="F17" s="6"/>
      <c r="G17" s="7">
        <f>SUM(G18:G20)</f>
        <v>8498.2999999999993</v>
      </c>
      <c r="H17" s="7">
        <f t="shared" ref="H17" si="1">SUM(H18:H19)</f>
        <v>843.3</v>
      </c>
      <c r="I17" s="7">
        <f>SUM(I18:J20)</f>
        <v>7655</v>
      </c>
      <c r="J17" s="7">
        <f>SUM(J18:J19)</f>
        <v>0</v>
      </c>
    </row>
    <row r="18" spans="1:10" ht="21.75" customHeight="1" x14ac:dyDescent="0.25">
      <c r="A18" s="20" t="s">
        <v>82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82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843.3</v>
      </c>
      <c r="H19" s="21">
        <v>843.3</v>
      </c>
      <c r="I19" s="3"/>
      <c r="J19" s="3"/>
    </row>
    <row r="20" spans="1:10" ht="23.25" customHeight="1" x14ac:dyDescent="0.25">
      <c r="A20" s="20" t="s">
        <v>151</v>
      </c>
      <c r="B20" s="20"/>
      <c r="C20" s="18" t="s">
        <v>47</v>
      </c>
      <c r="D20" s="18" t="s">
        <v>40</v>
      </c>
      <c r="E20" s="2" t="s">
        <v>14</v>
      </c>
      <c r="F20" s="2" t="s">
        <v>19</v>
      </c>
      <c r="G20" s="3">
        <f>SUM(H20:I20)</f>
        <v>65</v>
      </c>
      <c r="H20" s="21"/>
      <c r="I20" s="3">
        <v>65</v>
      </c>
      <c r="J20" s="3"/>
    </row>
    <row r="21" spans="1:10" ht="15.75" x14ac:dyDescent="0.25">
      <c r="A21" s="19" t="s">
        <v>133</v>
      </c>
      <c r="B21" s="19"/>
      <c r="C21" s="16"/>
      <c r="D21" s="16"/>
      <c r="E21" s="6"/>
      <c r="F21" s="6"/>
      <c r="G21" s="7">
        <f>SUM(G22+G23+G25+G24)</f>
        <v>3520.5999999999995</v>
      </c>
      <c r="H21" s="7">
        <f t="shared" ref="H21" si="2">SUM(H22)</f>
        <v>0</v>
      </c>
      <c r="I21" s="7">
        <f>SUM(I22+I23+I25+I24)</f>
        <v>3520.5999999999995</v>
      </c>
      <c r="J21" s="7"/>
    </row>
    <row r="22" spans="1:10" ht="19.5" customHeight="1" x14ac:dyDescent="0.25">
      <c r="A22" s="20" t="s">
        <v>82</v>
      </c>
      <c r="B22" s="20"/>
      <c r="C22" s="18" t="s">
        <v>17</v>
      </c>
      <c r="D22" s="18" t="s">
        <v>21</v>
      </c>
      <c r="E22" s="2" t="s">
        <v>22</v>
      </c>
      <c r="F22" s="2" t="s">
        <v>23</v>
      </c>
      <c r="G22" s="3">
        <f>SUM(H22:I22)</f>
        <v>1469.4</v>
      </c>
      <c r="H22" s="3"/>
      <c r="I22" s="3">
        <v>1469.4</v>
      </c>
      <c r="J22" s="7"/>
    </row>
    <row r="23" spans="1:10" ht="18" customHeight="1" x14ac:dyDescent="0.25">
      <c r="A23" s="20" t="s">
        <v>151</v>
      </c>
      <c r="B23" s="20"/>
      <c r="C23" s="18" t="s">
        <v>47</v>
      </c>
      <c r="D23" s="18" t="s">
        <v>21</v>
      </c>
      <c r="E23" s="2" t="s">
        <v>22</v>
      </c>
      <c r="F23" s="2" t="s">
        <v>23</v>
      </c>
      <c r="G23" s="3">
        <f>SUM(H23:I23)</f>
        <v>1918.8</v>
      </c>
      <c r="H23" s="3"/>
      <c r="I23" s="3">
        <v>1918.8</v>
      </c>
      <c r="J23" s="7"/>
    </row>
    <row r="24" spans="1:10" ht="18" customHeight="1" x14ac:dyDescent="0.25">
      <c r="A24" s="20" t="s">
        <v>151</v>
      </c>
      <c r="B24" s="20"/>
      <c r="C24" s="18" t="s">
        <v>47</v>
      </c>
      <c r="D24" s="18" t="s">
        <v>21</v>
      </c>
      <c r="E24" s="2" t="s">
        <v>22</v>
      </c>
      <c r="F24" s="2" t="s">
        <v>210</v>
      </c>
      <c r="G24" s="3">
        <f>SUM(H24:I24)</f>
        <v>66.2</v>
      </c>
      <c r="H24" s="3"/>
      <c r="I24" s="3">
        <v>66.2</v>
      </c>
      <c r="J24" s="7"/>
    </row>
    <row r="25" spans="1:10" ht="18" customHeight="1" x14ac:dyDescent="0.25">
      <c r="A25" s="20" t="s">
        <v>82</v>
      </c>
      <c r="B25" s="20"/>
      <c r="C25" s="18" t="s">
        <v>17</v>
      </c>
      <c r="D25" s="18" t="s">
        <v>21</v>
      </c>
      <c r="E25" s="2" t="s">
        <v>22</v>
      </c>
      <c r="F25" s="2" t="s">
        <v>210</v>
      </c>
      <c r="G25" s="3">
        <f>SUM(H25:I25)</f>
        <v>66.2</v>
      </c>
      <c r="H25" s="3"/>
      <c r="I25" s="3">
        <v>66.2</v>
      </c>
      <c r="J25" s="7"/>
    </row>
    <row r="26" spans="1:10" ht="43.5" x14ac:dyDescent="0.25">
      <c r="A26" s="5" t="s">
        <v>134</v>
      </c>
      <c r="B26" s="5"/>
      <c r="C26" s="22"/>
      <c r="D26" s="22"/>
      <c r="E26" s="22"/>
      <c r="F26" s="22"/>
      <c r="G26" s="7">
        <f>SUM(G27:G29)</f>
        <v>9870.7999999999993</v>
      </c>
      <c r="H26" s="7">
        <f t="shared" ref="H26" si="3">SUM(H27:H28)</f>
        <v>0</v>
      </c>
      <c r="I26" s="7">
        <f>SUM(I27:I29)</f>
        <v>9870.7999999999993</v>
      </c>
      <c r="J26" s="7">
        <f>SUM(J27:J28)</f>
        <v>0</v>
      </c>
    </row>
    <row r="27" spans="1:10" ht="17.25" customHeight="1" x14ac:dyDescent="0.25">
      <c r="A27" s="20" t="s">
        <v>82</v>
      </c>
      <c r="B27" s="20"/>
      <c r="C27" s="2" t="s">
        <v>17</v>
      </c>
      <c r="D27" s="2" t="s">
        <v>21</v>
      </c>
      <c r="E27" s="2" t="s">
        <v>25</v>
      </c>
      <c r="F27" s="2" t="s">
        <v>24</v>
      </c>
      <c r="G27" s="3">
        <f>SUM(H27:I27)</f>
        <v>9844.4</v>
      </c>
      <c r="H27" s="3"/>
      <c r="I27" s="3">
        <v>9844.4</v>
      </c>
      <c r="J27" s="3"/>
    </row>
    <row r="28" spans="1:10" ht="18.75" hidden="1" customHeight="1" x14ac:dyDescent="0.25">
      <c r="A28" s="20" t="s">
        <v>82</v>
      </c>
      <c r="B28" s="20"/>
      <c r="C28" s="2" t="s">
        <v>17</v>
      </c>
      <c r="D28" s="2" t="s">
        <v>21</v>
      </c>
      <c r="E28" s="2" t="s">
        <v>26</v>
      </c>
      <c r="F28" s="2" t="s">
        <v>24</v>
      </c>
      <c r="G28" s="3">
        <f>SUM(H28:I28)</f>
        <v>0</v>
      </c>
      <c r="H28" s="3"/>
      <c r="I28" s="3"/>
      <c r="J28" s="3"/>
    </row>
    <row r="29" spans="1:10" ht="18.75" customHeight="1" x14ac:dyDescent="0.25">
      <c r="A29" s="20" t="s">
        <v>82</v>
      </c>
      <c r="B29" s="20"/>
      <c r="C29" s="2" t="s">
        <v>17</v>
      </c>
      <c r="D29" s="2" t="s">
        <v>22</v>
      </c>
      <c r="E29" s="2" t="s">
        <v>57</v>
      </c>
      <c r="F29" s="2" t="s">
        <v>197</v>
      </c>
      <c r="G29" s="3">
        <f>SUM(H29:I29)</f>
        <v>26.4</v>
      </c>
      <c r="H29" s="3"/>
      <c r="I29" s="3">
        <v>26.4</v>
      </c>
      <c r="J29" s="3"/>
    </row>
    <row r="30" spans="1:10" ht="46.5" customHeight="1" x14ac:dyDescent="0.25">
      <c r="A30" s="5" t="s">
        <v>135</v>
      </c>
      <c r="B30" s="5"/>
      <c r="C30" s="6"/>
      <c r="D30" s="6"/>
      <c r="E30" s="6"/>
      <c r="F30" s="6"/>
      <c r="G30" s="7">
        <f>SUM(G31:G33)</f>
        <v>61218.5</v>
      </c>
      <c r="H30" s="7">
        <f t="shared" ref="H30:I30" si="4">SUM(H31:H33)</f>
        <v>9070</v>
      </c>
      <c r="I30" s="7">
        <f t="shared" si="4"/>
        <v>52148.5</v>
      </c>
      <c r="J30" s="7">
        <f>SUM(J32:J33)</f>
        <v>0</v>
      </c>
    </row>
    <row r="31" spans="1:10" ht="21" customHeight="1" x14ac:dyDescent="0.25">
      <c r="A31" s="1" t="s">
        <v>82</v>
      </c>
      <c r="B31" s="5"/>
      <c r="C31" s="2" t="s">
        <v>17</v>
      </c>
      <c r="D31" s="2" t="s">
        <v>21</v>
      </c>
      <c r="E31" s="2" t="s">
        <v>50</v>
      </c>
      <c r="F31" s="2" t="s">
        <v>193</v>
      </c>
      <c r="G31" s="3">
        <f>SUM(H31:I31)</f>
        <v>5000</v>
      </c>
      <c r="H31" s="3">
        <v>5000</v>
      </c>
      <c r="I31" s="3"/>
      <c r="J31" s="7"/>
    </row>
    <row r="32" spans="1:10" ht="21" customHeight="1" x14ac:dyDescent="0.25">
      <c r="A32" s="1" t="s">
        <v>83</v>
      </c>
      <c r="B32" s="1"/>
      <c r="C32" s="23" t="s">
        <v>17</v>
      </c>
      <c r="D32" s="23" t="s">
        <v>21</v>
      </c>
      <c r="E32" s="23" t="s">
        <v>14</v>
      </c>
      <c r="F32" s="24">
        <v>5226105</v>
      </c>
      <c r="G32" s="56">
        <f>SUM(H32:I32)</f>
        <v>52148.5</v>
      </c>
      <c r="H32" s="56"/>
      <c r="I32" s="56">
        <v>52148.5</v>
      </c>
      <c r="J32" s="25"/>
    </row>
    <row r="33" spans="1:10" ht="21" customHeight="1" x14ac:dyDescent="0.25">
      <c r="A33" s="1" t="s">
        <v>83</v>
      </c>
      <c r="B33" s="1" t="s">
        <v>100</v>
      </c>
      <c r="C33" s="23" t="s">
        <v>17</v>
      </c>
      <c r="D33" s="23" t="s">
        <v>21</v>
      </c>
      <c r="E33" s="23" t="s">
        <v>14</v>
      </c>
      <c r="F33" s="24">
        <v>7950105</v>
      </c>
      <c r="G33" s="56">
        <f>SUM(H33:I33)</f>
        <v>4070</v>
      </c>
      <c r="H33" s="56">
        <v>4070</v>
      </c>
      <c r="I33" s="56"/>
      <c r="J33" s="25"/>
    </row>
    <row r="34" spans="1:10" ht="62.25" customHeight="1" x14ac:dyDescent="0.25">
      <c r="A34" s="5" t="s">
        <v>141</v>
      </c>
      <c r="B34" s="5"/>
      <c r="C34" s="6"/>
      <c r="D34" s="6"/>
      <c r="E34" s="6"/>
      <c r="F34" s="6"/>
      <c r="G34" s="7">
        <f>SUM(G35:G36)</f>
        <v>3364.2</v>
      </c>
      <c r="H34" s="7">
        <f t="shared" ref="H34:I34" si="5">SUM(H35:H36)</f>
        <v>300</v>
      </c>
      <c r="I34" s="7">
        <f t="shared" si="5"/>
        <v>3064.2</v>
      </c>
      <c r="J34" s="7">
        <f>SUM(J35:J36)</f>
        <v>0</v>
      </c>
    </row>
    <row r="35" spans="1:10" ht="21.75" customHeight="1" x14ac:dyDescent="0.25">
      <c r="A35" s="20" t="s">
        <v>82</v>
      </c>
      <c r="B35" s="20"/>
      <c r="C35" s="2" t="s">
        <v>17</v>
      </c>
      <c r="D35" s="2" t="s">
        <v>21</v>
      </c>
      <c r="E35" s="2" t="s">
        <v>26</v>
      </c>
      <c r="F35" s="2" t="s">
        <v>27</v>
      </c>
      <c r="G35" s="3">
        <f>SUM(H35:I35)</f>
        <v>3064.2</v>
      </c>
      <c r="H35" s="3"/>
      <c r="I35" s="3">
        <v>3064.2</v>
      </c>
      <c r="J35" s="3"/>
    </row>
    <row r="36" spans="1:10" ht="21.75" customHeight="1" x14ac:dyDescent="0.25">
      <c r="A36" s="20" t="s">
        <v>82</v>
      </c>
      <c r="B36" s="20" t="s">
        <v>96</v>
      </c>
      <c r="C36" s="2" t="s">
        <v>17</v>
      </c>
      <c r="D36" s="2" t="s">
        <v>21</v>
      </c>
      <c r="E36" s="2" t="s">
        <v>26</v>
      </c>
      <c r="F36" s="2" t="s">
        <v>28</v>
      </c>
      <c r="G36" s="3">
        <f>SUM(H36:I36)</f>
        <v>300</v>
      </c>
      <c r="H36" s="3">
        <v>300</v>
      </c>
      <c r="I36" s="3"/>
      <c r="J36" s="3"/>
    </row>
    <row r="37" spans="1:10" ht="104.25" customHeight="1" x14ac:dyDescent="0.25">
      <c r="A37" s="5" t="s">
        <v>217</v>
      </c>
      <c r="B37" s="5"/>
      <c r="C37" s="6"/>
      <c r="D37" s="6"/>
      <c r="E37" s="6"/>
      <c r="F37" s="6"/>
      <c r="G37" s="7">
        <f>H37+I37</f>
        <v>591059.5</v>
      </c>
      <c r="H37" s="7">
        <f>H38+H39+H40+H42+H43</f>
        <v>88737.5</v>
      </c>
      <c r="I37" s="7">
        <f>I38+I39+I40+I42+I43</f>
        <v>502322</v>
      </c>
      <c r="J37" s="7">
        <f>SUM(J38:J42)</f>
        <v>0</v>
      </c>
    </row>
    <row r="38" spans="1:10" ht="24.75" customHeight="1" x14ac:dyDescent="0.25">
      <c r="A38" s="1" t="s">
        <v>84</v>
      </c>
      <c r="B38" s="1"/>
      <c r="C38" s="2" t="s">
        <v>17</v>
      </c>
      <c r="D38" s="2" t="s">
        <v>21</v>
      </c>
      <c r="E38" s="2" t="s">
        <v>26</v>
      </c>
      <c r="F38" s="2" t="s">
        <v>29</v>
      </c>
      <c r="G38" s="3">
        <f>SUM(H38:I38)</f>
        <v>4722.5</v>
      </c>
      <c r="H38" s="3"/>
      <c r="I38" s="3">
        <v>4722.5</v>
      </c>
      <c r="J38" s="3"/>
    </row>
    <row r="39" spans="1:10" ht="21" customHeight="1" x14ac:dyDescent="0.25">
      <c r="A39" s="20" t="s">
        <v>82</v>
      </c>
      <c r="B39" s="20" t="s">
        <v>101</v>
      </c>
      <c r="C39" s="2" t="s">
        <v>17</v>
      </c>
      <c r="D39" s="2" t="s">
        <v>21</v>
      </c>
      <c r="E39" s="2" t="s">
        <v>26</v>
      </c>
      <c r="F39" s="2" t="s">
        <v>194</v>
      </c>
      <c r="G39" s="3">
        <f t="shared" ref="G39:G43" si="6">SUM(H39:I39)</f>
        <v>5937.8</v>
      </c>
      <c r="H39" s="3">
        <v>5937.8</v>
      </c>
      <c r="I39" s="3"/>
      <c r="J39" s="3"/>
    </row>
    <row r="40" spans="1:10" ht="30" x14ac:dyDescent="0.25">
      <c r="A40" s="1" t="s">
        <v>85</v>
      </c>
      <c r="B40" s="1"/>
      <c r="C40" s="2" t="s">
        <v>12</v>
      </c>
      <c r="D40" s="2" t="s">
        <v>25</v>
      </c>
      <c r="E40" s="2" t="s">
        <v>22</v>
      </c>
      <c r="F40" s="2" t="s">
        <v>31</v>
      </c>
      <c r="G40" s="3">
        <f t="shared" si="6"/>
        <v>497599.5</v>
      </c>
      <c r="H40" s="3"/>
      <c r="I40" s="3">
        <v>497599.5</v>
      </c>
      <c r="J40" s="3"/>
    </row>
    <row r="41" spans="1:10" ht="15.75" x14ac:dyDescent="0.25">
      <c r="A41" s="58" t="s">
        <v>8</v>
      </c>
      <c r="B41" s="59"/>
      <c r="C41" s="60" t="s">
        <v>12</v>
      </c>
      <c r="D41" s="60" t="s">
        <v>25</v>
      </c>
      <c r="E41" s="60" t="s">
        <v>22</v>
      </c>
      <c r="F41" s="60" t="s">
        <v>31</v>
      </c>
      <c r="G41" s="61">
        <v>44739</v>
      </c>
      <c r="H41" s="61"/>
      <c r="I41" s="61">
        <v>44739</v>
      </c>
      <c r="J41" s="3"/>
    </row>
    <row r="42" spans="1:10" ht="18" customHeight="1" x14ac:dyDescent="0.25">
      <c r="A42" s="1" t="s">
        <v>81</v>
      </c>
      <c r="B42" s="1" t="s">
        <v>98</v>
      </c>
      <c r="C42" s="2" t="s">
        <v>12</v>
      </c>
      <c r="D42" s="2" t="s">
        <v>25</v>
      </c>
      <c r="E42" s="2" t="s">
        <v>22</v>
      </c>
      <c r="F42" s="2" t="s">
        <v>32</v>
      </c>
      <c r="G42" s="3">
        <f t="shared" si="6"/>
        <v>77828.7</v>
      </c>
      <c r="H42" s="3">
        <v>77828.7</v>
      </c>
      <c r="I42" s="3"/>
      <c r="J42" s="3"/>
    </row>
    <row r="43" spans="1:10" ht="15" customHeight="1" x14ac:dyDescent="0.25">
      <c r="A43" s="1" t="s">
        <v>81</v>
      </c>
      <c r="B43" s="1"/>
      <c r="C43" s="2" t="s">
        <v>12</v>
      </c>
      <c r="D43" s="2" t="s">
        <v>25</v>
      </c>
      <c r="E43" s="2" t="s">
        <v>22</v>
      </c>
      <c r="F43" s="2" t="s">
        <v>212</v>
      </c>
      <c r="G43" s="3">
        <f t="shared" si="6"/>
        <v>4971</v>
      </c>
      <c r="H43" s="3">
        <v>4971</v>
      </c>
      <c r="I43" s="7"/>
      <c r="J43" s="3"/>
    </row>
    <row r="44" spans="1:10" ht="20.25" hidden="1" customHeight="1" x14ac:dyDescent="0.25">
      <c r="A44" s="1"/>
      <c r="B44" s="1"/>
      <c r="C44" s="2"/>
      <c r="D44" s="2"/>
      <c r="E44" s="2"/>
      <c r="F44" s="2"/>
      <c r="G44" s="3"/>
      <c r="H44" s="3"/>
      <c r="I44" s="3"/>
      <c r="J44" s="3"/>
    </row>
    <row r="45" spans="1:10" ht="71.25" customHeight="1" x14ac:dyDescent="0.25">
      <c r="A45" s="5" t="s">
        <v>142</v>
      </c>
      <c r="B45" s="5"/>
      <c r="C45" s="6"/>
      <c r="D45" s="6"/>
      <c r="E45" s="6"/>
      <c r="F45" s="6"/>
      <c r="G45" s="7">
        <f>SUM(G46:G47)</f>
        <v>4120.8</v>
      </c>
      <c r="H45" s="7">
        <f t="shared" ref="H45:I45" si="7">SUM(H46:H47)</f>
        <v>4084.3</v>
      </c>
      <c r="I45" s="7">
        <f t="shared" si="7"/>
        <v>36.5</v>
      </c>
      <c r="J45" s="7">
        <f>SUM(J46:J47)</f>
        <v>0</v>
      </c>
    </row>
    <row r="46" spans="1:10" ht="20.25" customHeight="1" x14ac:dyDescent="0.25">
      <c r="A46" s="1" t="s">
        <v>82</v>
      </c>
      <c r="B46" s="1"/>
      <c r="C46" s="2" t="s">
        <v>17</v>
      </c>
      <c r="D46" s="2" t="s">
        <v>21</v>
      </c>
      <c r="E46" s="2" t="s">
        <v>26</v>
      </c>
      <c r="F46" s="2" t="s">
        <v>33</v>
      </c>
      <c r="G46" s="3">
        <f>SUM(H46:I46)</f>
        <v>36.5</v>
      </c>
      <c r="H46" s="3"/>
      <c r="I46" s="3">
        <v>36.5</v>
      </c>
      <c r="J46" s="3"/>
    </row>
    <row r="47" spans="1:10" ht="19.5" customHeight="1" x14ac:dyDescent="0.25">
      <c r="A47" s="1" t="s">
        <v>82</v>
      </c>
      <c r="B47" s="1" t="s">
        <v>103</v>
      </c>
      <c r="C47" s="2" t="s">
        <v>17</v>
      </c>
      <c r="D47" s="2" t="s">
        <v>21</v>
      </c>
      <c r="E47" s="2" t="s">
        <v>26</v>
      </c>
      <c r="F47" s="2" t="s">
        <v>34</v>
      </c>
      <c r="G47" s="3">
        <f>SUM(H47:I47)</f>
        <v>4084.3</v>
      </c>
      <c r="H47" s="3">
        <v>4084.3</v>
      </c>
      <c r="I47" s="3"/>
      <c r="J47" s="3"/>
    </row>
    <row r="48" spans="1:10" ht="29.25" x14ac:dyDescent="0.25">
      <c r="A48" s="5" t="s">
        <v>105</v>
      </c>
      <c r="B48" s="5"/>
      <c r="C48" s="6"/>
      <c r="D48" s="6"/>
      <c r="E48" s="6"/>
      <c r="F48" s="6"/>
      <c r="G48" s="7">
        <f>SUM(G49:G54)</f>
        <v>21385.7</v>
      </c>
      <c r="H48" s="7">
        <f>SUM(H49:H54)</f>
        <v>1625.8000000000002</v>
      </c>
      <c r="I48" s="7">
        <f>SUM(I49:I54)</f>
        <v>19759.899999999998</v>
      </c>
      <c r="J48" s="7">
        <f>SUM(J49:J54)</f>
        <v>0</v>
      </c>
    </row>
    <row r="49" spans="1:10" ht="18.75" customHeight="1" x14ac:dyDescent="0.25">
      <c r="A49" s="1" t="s">
        <v>113</v>
      </c>
      <c r="B49" s="20"/>
      <c r="C49" s="2" t="s">
        <v>17</v>
      </c>
      <c r="D49" s="2" t="s">
        <v>21</v>
      </c>
      <c r="E49" s="2" t="s">
        <v>14</v>
      </c>
      <c r="F49" s="2" t="s">
        <v>35</v>
      </c>
      <c r="G49" s="3">
        <f>SUM(H49:I49)</f>
        <v>9085.9</v>
      </c>
      <c r="H49" s="3"/>
      <c r="I49" s="3">
        <v>9085.9</v>
      </c>
      <c r="J49" s="3"/>
    </row>
    <row r="50" spans="1:10" ht="18.75" customHeight="1" x14ac:dyDescent="0.25">
      <c r="A50" s="20" t="s">
        <v>82</v>
      </c>
      <c r="B50" s="20"/>
      <c r="C50" s="2" t="s">
        <v>17</v>
      </c>
      <c r="D50" s="2" t="s">
        <v>25</v>
      </c>
      <c r="E50" s="2" t="s">
        <v>22</v>
      </c>
      <c r="F50" s="2" t="s">
        <v>35</v>
      </c>
      <c r="G50" s="3">
        <f t="shared" ref="G50:G53" si="8">SUM(H50:I50)</f>
        <v>9743.9</v>
      </c>
      <c r="H50" s="3"/>
      <c r="I50" s="3">
        <v>9743.9</v>
      </c>
      <c r="J50" s="3"/>
    </row>
    <row r="51" spans="1:10" ht="18.75" customHeight="1" x14ac:dyDescent="0.25">
      <c r="A51" s="1" t="s">
        <v>113</v>
      </c>
      <c r="B51" s="20"/>
      <c r="C51" s="2" t="s">
        <v>17</v>
      </c>
      <c r="D51" s="2" t="s">
        <v>25</v>
      </c>
      <c r="E51" s="2" t="s">
        <v>13</v>
      </c>
      <c r="F51" s="2" t="s">
        <v>35</v>
      </c>
      <c r="G51" s="3">
        <f t="shared" si="8"/>
        <v>930.1</v>
      </c>
      <c r="H51" s="3"/>
      <c r="I51" s="3">
        <v>930.1</v>
      </c>
      <c r="J51" s="3"/>
    </row>
    <row r="52" spans="1:10" ht="18.75" customHeight="1" x14ac:dyDescent="0.25">
      <c r="A52" s="1" t="s">
        <v>113</v>
      </c>
      <c r="B52" s="20"/>
      <c r="C52" s="2" t="s">
        <v>17</v>
      </c>
      <c r="D52" s="2" t="s">
        <v>25</v>
      </c>
      <c r="E52" s="2" t="s">
        <v>13</v>
      </c>
      <c r="F52" s="2" t="s">
        <v>36</v>
      </c>
      <c r="G52" s="3">
        <f t="shared" si="8"/>
        <v>103.4</v>
      </c>
      <c r="H52" s="3">
        <v>103.4</v>
      </c>
      <c r="I52" s="3"/>
      <c r="J52" s="3"/>
    </row>
    <row r="53" spans="1:10" ht="18.75" customHeight="1" x14ac:dyDescent="0.25">
      <c r="A53" s="1" t="s">
        <v>113</v>
      </c>
      <c r="B53" s="20"/>
      <c r="C53" s="2" t="s">
        <v>17</v>
      </c>
      <c r="D53" s="2" t="s">
        <v>21</v>
      </c>
      <c r="E53" s="2" t="s">
        <v>14</v>
      </c>
      <c r="F53" s="2" t="s">
        <v>36</v>
      </c>
      <c r="G53" s="3">
        <f t="shared" si="8"/>
        <v>1009.5</v>
      </c>
      <c r="H53" s="3">
        <v>1009.5</v>
      </c>
      <c r="I53" s="3"/>
      <c r="J53" s="3"/>
    </row>
    <row r="54" spans="1:10" ht="20.25" customHeight="1" x14ac:dyDescent="0.25">
      <c r="A54" s="20" t="s">
        <v>82</v>
      </c>
      <c r="B54" s="20" t="s">
        <v>106</v>
      </c>
      <c r="C54" s="2" t="s">
        <v>17</v>
      </c>
      <c r="D54" s="2" t="s">
        <v>25</v>
      </c>
      <c r="E54" s="2" t="s">
        <v>22</v>
      </c>
      <c r="F54" s="2" t="s">
        <v>36</v>
      </c>
      <c r="G54" s="3">
        <f>SUM(H54:I54)</f>
        <v>512.9</v>
      </c>
      <c r="H54" s="3">
        <v>512.9</v>
      </c>
      <c r="I54" s="3"/>
      <c r="J54" s="3"/>
    </row>
    <row r="55" spans="1:10" ht="62.25" customHeight="1" x14ac:dyDescent="0.25">
      <c r="A55" s="5" t="s">
        <v>143</v>
      </c>
      <c r="B55" s="5"/>
      <c r="C55" s="6"/>
      <c r="D55" s="6"/>
      <c r="E55" s="6"/>
      <c r="F55" s="6"/>
      <c r="G55" s="7">
        <f>SUM(G56:G60)</f>
        <v>122416.8</v>
      </c>
      <c r="H55" s="7">
        <f t="shared" ref="H55" si="9">SUM(H56:H60)</f>
        <v>17045</v>
      </c>
      <c r="I55" s="7">
        <f>SUM(I56:I60)</f>
        <v>105371.8</v>
      </c>
      <c r="J55" s="7">
        <f>SUM(J56:J59)</f>
        <v>0</v>
      </c>
    </row>
    <row r="56" spans="1:10" ht="30" x14ac:dyDescent="0.25">
      <c r="A56" s="1" t="s">
        <v>164</v>
      </c>
      <c r="B56" s="1"/>
      <c r="C56" s="2" t="s">
        <v>17</v>
      </c>
      <c r="D56" s="2" t="s">
        <v>25</v>
      </c>
      <c r="E56" s="2" t="s">
        <v>37</v>
      </c>
      <c r="F56" s="2" t="s">
        <v>38</v>
      </c>
      <c r="G56" s="34">
        <f>SUM(H56:I56)</f>
        <v>5754.3</v>
      </c>
      <c r="H56" s="3"/>
      <c r="I56" s="3">
        <v>5754.3</v>
      </c>
      <c r="J56" s="3"/>
    </row>
    <row r="57" spans="1:10" ht="15.75" x14ac:dyDescent="0.25">
      <c r="A57" s="1" t="s">
        <v>199</v>
      </c>
      <c r="B57" s="1"/>
      <c r="C57" s="2" t="s">
        <v>17</v>
      </c>
      <c r="D57" s="2" t="s">
        <v>25</v>
      </c>
      <c r="E57" s="2" t="s">
        <v>37</v>
      </c>
      <c r="F57" s="2" t="s">
        <v>38</v>
      </c>
      <c r="G57" s="34">
        <f>SUM(H57:I57)</f>
        <v>7634.5</v>
      </c>
      <c r="H57" s="3"/>
      <c r="I57" s="3">
        <v>7634.5</v>
      </c>
      <c r="J57" s="3"/>
    </row>
    <row r="58" spans="1:10" ht="23.25" customHeight="1" x14ac:dyDescent="0.25">
      <c r="A58" s="1" t="s">
        <v>86</v>
      </c>
      <c r="B58" s="1"/>
      <c r="C58" s="2" t="s">
        <v>17</v>
      </c>
      <c r="D58" s="2" t="s">
        <v>25</v>
      </c>
      <c r="E58" s="2" t="s">
        <v>37</v>
      </c>
      <c r="F58" s="2" t="s">
        <v>38</v>
      </c>
      <c r="G58" s="34">
        <f t="shared" ref="G58:G59" si="10">SUM(H58:I58)</f>
        <v>91983</v>
      </c>
      <c r="H58" s="3"/>
      <c r="I58" s="3">
        <v>91983</v>
      </c>
      <c r="J58" s="26"/>
    </row>
    <row r="59" spans="1:10" ht="24" customHeight="1" x14ac:dyDescent="0.25">
      <c r="A59" s="1" t="s">
        <v>86</v>
      </c>
      <c r="B59" s="1" t="s">
        <v>108</v>
      </c>
      <c r="C59" s="23" t="s">
        <v>17</v>
      </c>
      <c r="D59" s="23" t="s">
        <v>25</v>
      </c>
      <c r="E59" s="23" t="s">
        <v>37</v>
      </c>
      <c r="F59" s="23" t="s">
        <v>39</v>
      </c>
      <c r="G59" s="34">
        <f t="shared" si="10"/>
        <v>8484.5</v>
      </c>
      <c r="H59" s="34">
        <v>8484.5</v>
      </c>
      <c r="I59" s="57"/>
      <c r="J59" s="27"/>
    </row>
    <row r="60" spans="1:10" ht="29.25" customHeight="1" x14ac:dyDescent="0.25">
      <c r="A60" s="1" t="s">
        <v>174</v>
      </c>
      <c r="B60" s="1"/>
      <c r="C60" s="23" t="s">
        <v>17</v>
      </c>
      <c r="D60" s="23" t="s">
        <v>25</v>
      </c>
      <c r="E60" s="23" t="s">
        <v>37</v>
      </c>
      <c r="F60" s="23" t="s">
        <v>39</v>
      </c>
      <c r="G60" s="34">
        <f>SUM(H60:I60)</f>
        <v>8560.5</v>
      </c>
      <c r="H60" s="34">
        <v>8560.5</v>
      </c>
      <c r="I60" s="57"/>
      <c r="J60" s="27"/>
    </row>
    <row r="61" spans="1:10" ht="31.5" customHeight="1" x14ac:dyDescent="0.25">
      <c r="A61" s="5" t="s">
        <v>139</v>
      </c>
      <c r="B61" s="5"/>
      <c r="C61" s="6"/>
      <c r="D61" s="6"/>
      <c r="E61" s="6"/>
      <c r="F61" s="6"/>
      <c r="G61" s="7">
        <f>G62+G63+G65+G66+G67+G69+G71+G70</f>
        <v>209642.49999999997</v>
      </c>
      <c r="H61" s="7">
        <f>SUM(H62:H71)</f>
        <v>12506.599999999999</v>
      </c>
      <c r="I61" s="7">
        <f>I62+I63+I69+I70</f>
        <v>197135.9</v>
      </c>
      <c r="J61" s="28">
        <f>SUM(J62:J71)</f>
        <v>0</v>
      </c>
    </row>
    <row r="62" spans="1:10" ht="45" x14ac:dyDescent="0.25">
      <c r="A62" s="1" t="s">
        <v>137</v>
      </c>
      <c r="B62" s="1"/>
      <c r="C62" s="2" t="s">
        <v>12</v>
      </c>
      <c r="D62" s="2" t="s">
        <v>40</v>
      </c>
      <c r="E62" s="2" t="s">
        <v>14</v>
      </c>
      <c r="F62" s="2" t="s">
        <v>202</v>
      </c>
      <c r="G62" s="3">
        <f>SUM(H62:I62)</f>
        <v>800</v>
      </c>
      <c r="H62" s="3"/>
      <c r="I62" s="3">
        <v>800</v>
      </c>
      <c r="J62" s="26"/>
    </row>
    <row r="63" spans="1:10" ht="21" customHeight="1" x14ac:dyDescent="0.25">
      <c r="A63" s="1" t="s">
        <v>177</v>
      </c>
      <c r="B63" s="1"/>
      <c r="C63" s="2" t="s">
        <v>12</v>
      </c>
      <c r="D63" s="2" t="s">
        <v>25</v>
      </c>
      <c r="E63" s="2" t="s">
        <v>22</v>
      </c>
      <c r="F63" s="2" t="s">
        <v>178</v>
      </c>
      <c r="G63" s="3">
        <f t="shared" ref="G63:G71" si="11">SUM(H63:I63)</f>
        <v>195615.8</v>
      </c>
      <c r="H63" s="3"/>
      <c r="I63" s="3">
        <v>195615.8</v>
      </c>
      <c r="J63" s="26"/>
    </row>
    <row r="64" spans="1:10" s="63" customFormat="1" ht="21" customHeight="1" x14ac:dyDescent="0.2">
      <c r="A64" s="58" t="s">
        <v>8</v>
      </c>
      <c r="B64" s="58"/>
      <c r="C64" s="60" t="s">
        <v>12</v>
      </c>
      <c r="D64" s="60" t="s">
        <v>25</v>
      </c>
      <c r="E64" s="60" t="s">
        <v>22</v>
      </c>
      <c r="F64" s="60" t="s">
        <v>178</v>
      </c>
      <c r="G64" s="61">
        <f t="shared" si="11"/>
        <v>26219.8</v>
      </c>
      <c r="H64" s="61"/>
      <c r="I64" s="61">
        <v>26219.8</v>
      </c>
      <c r="J64" s="62"/>
    </row>
    <row r="65" spans="1:10" ht="46.5" customHeight="1" x14ac:dyDescent="0.25">
      <c r="A65" s="1" t="s">
        <v>184</v>
      </c>
      <c r="B65" s="1"/>
      <c r="C65" s="2" t="s">
        <v>12</v>
      </c>
      <c r="D65" s="2" t="s">
        <v>25</v>
      </c>
      <c r="E65" s="2" t="s">
        <v>22</v>
      </c>
      <c r="F65" s="2" t="s">
        <v>165</v>
      </c>
      <c r="G65" s="3">
        <f t="shared" si="11"/>
        <v>6040.9</v>
      </c>
      <c r="H65" s="3">
        <v>6040.9</v>
      </c>
      <c r="I65" s="3"/>
      <c r="J65" s="26"/>
    </row>
    <row r="66" spans="1:10" ht="46.5" customHeight="1" x14ac:dyDescent="0.25">
      <c r="A66" s="1" t="s">
        <v>184</v>
      </c>
      <c r="B66" s="1"/>
      <c r="C66" s="2" t="s">
        <v>12</v>
      </c>
      <c r="D66" s="2" t="s">
        <v>41</v>
      </c>
      <c r="E66" s="2" t="s">
        <v>13</v>
      </c>
      <c r="F66" s="2" t="s">
        <v>165</v>
      </c>
      <c r="G66" s="3">
        <f t="shared" si="11"/>
        <v>144</v>
      </c>
      <c r="H66" s="3">
        <v>144</v>
      </c>
      <c r="I66" s="3"/>
      <c r="J66" s="26"/>
    </row>
    <row r="67" spans="1:10" ht="48.75" customHeight="1" x14ac:dyDescent="0.25">
      <c r="A67" s="1" t="s">
        <v>186</v>
      </c>
      <c r="B67" s="1"/>
      <c r="C67" s="2" t="s">
        <v>12</v>
      </c>
      <c r="D67" s="2" t="s">
        <v>25</v>
      </c>
      <c r="E67" s="2" t="s">
        <v>22</v>
      </c>
      <c r="F67" s="2" t="s">
        <v>185</v>
      </c>
      <c r="G67" s="3">
        <f t="shared" si="11"/>
        <v>6080.9</v>
      </c>
      <c r="H67" s="3">
        <v>6080.9</v>
      </c>
      <c r="I67" s="3"/>
      <c r="J67" s="26"/>
    </row>
    <row r="68" spans="1:10" ht="48.75" hidden="1" customHeight="1" x14ac:dyDescent="0.25">
      <c r="A68" s="1" t="s">
        <v>213</v>
      </c>
      <c r="B68" s="1"/>
      <c r="C68" s="2" t="s">
        <v>12</v>
      </c>
      <c r="D68" s="2" t="s">
        <v>25</v>
      </c>
      <c r="E68" s="2" t="s">
        <v>22</v>
      </c>
      <c r="F68" s="2" t="s">
        <v>214</v>
      </c>
      <c r="G68" s="64"/>
      <c r="H68" s="64"/>
      <c r="I68" s="64"/>
      <c r="J68" s="26"/>
    </row>
    <row r="69" spans="1:10" ht="23.25" customHeight="1" x14ac:dyDescent="0.25">
      <c r="A69" s="29" t="s">
        <v>219</v>
      </c>
      <c r="B69" s="29"/>
      <c r="C69" s="2" t="s">
        <v>12</v>
      </c>
      <c r="D69" s="2" t="s">
        <v>41</v>
      </c>
      <c r="E69" s="2" t="s">
        <v>13</v>
      </c>
      <c r="F69" s="2" t="s">
        <v>42</v>
      </c>
      <c r="G69" s="3">
        <f t="shared" si="11"/>
        <v>680.4</v>
      </c>
      <c r="H69" s="3"/>
      <c r="I69" s="3">
        <v>680.4</v>
      </c>
      <c r="J69" s="3"/>
    </row>
    <row r="70" spans="1:10" ht="30" x14ac:dyDescent="0.25">
      <c r="A70" s="29" t="s">
        <v>87</v>
      </c>
      <c r="B70" s="29"/>
      <c r="C70" s="2" t="s">
        <v>12</v>
      </c>
      <c r="D70" s="2" t="s">
        <v>41</v>
      </c>
      <c r="E70" s="2" t="s">
        <v>13</v>
      </c>
      <c r="F70" s="2" t="s">
        <v>220</v>
      </c>
      <c r="G70" s="3">
        <f t="shared" si="11"/>
        <v>39.700000000000003</v>
      </c>
      <c r="H70" s="3"/>
      <c r="I70" s="3">
        <v>39.700000000000003</v>
      </c>
      <c r="J70" s="3"/>
    </row>
    <row r="71" spans="1:10" ht="30" x14ac:dyDescent="0.25">
      <c r="A71" s="29" t="s">
        <v>88</v>
      </c>
      <c r="B71" s="29" t="s">
        <v>140</v>
      </c>
      <c r="C71" s="2" t="s">
        <v>12</v>
      </c>
      <c r="D71" s="2" t="s">
        <v>41</v>
      </c>
      <c r="E71" s="2" t="s">
        <v>13</v>
      </c>
      <c r="F71" s="2" t="s">
        <v>43</v>
      </c>
      <c r="G71" s="3">
        <f t="shared" si="11"/>
        <v>240.8</v>
      </c>
      <c r="H71" s="3">
        <v>240.8</v>
      </c>
      <c r="I71" s="3"/>
      <c r="J71" s="26"/>
    </row>
    <row r="72" spans="1:10" ht="21.75" customHeight="1" x14ac:dyDescent="0.25">
      <c r="A72" s="5" t="s">
        <v>111</v>
      </c>
      <c r="B72" s="5"/>
      <c r="C72" s="6"/>
      <c r="D72" s="6"/>
      <c r="E72" s="6"/>
      <c r="F72" s="6"/>
      <c r="G72" s="7">
        <f>G73+G77+G83</f>
        <v>143812.6</v>
      </c>
      <c r="H72" s="7">
        <f t="shared" ref="H72:I72" si="12">H73+H77+H83</f>
        <v>38393.5</v>
      </c>
      <c r="I72" s="7">
        <f t="shared" si="12"/>
        <v>105419.1</v>
      </c>
      <c r="J72" s="28">
        <f t="shared" ref="J72" si="13">SUM(J73+J77+J89)</f>
        <v>0</v>
      </c>
    </row>
    <row r="73" spans="1:10" ht="60.75" customHeight="1" x14ac:dyDescent="0.25">
      <c r="A73" s="5" t="s">
        <v>112</v>
      </c>
      <c r="B73" s="5"/>
      <c r="C73" s="6"/>
      <c r="D73" s="6"/>
      <c r="E73" s="6"/>
      <c r="F73" s="6"/>
      <c r="G73" s="7">
        <f>SUM(G74:G76)</f>
        <v>51382</v>
      </c>
      <c r="H73" s="7">
        <f t="shared" ref="H73:I73" si="14">SUM(H74:H76)</f>
        <v>31703.7</v>
      </c>
      <c r="I73" s="7">
        <f t="shared" si="14"/>
        <v>19678.3</v>
      </c>
      <c r="J73" s="28">
        <f t="shared" ref="J73" si="15">SUM(J74:J76)</f>
        <v>0</v>
      </c>
    </row>
    <row r="74" spans="1:10" ht="19.5" customHeight="1" x14ac:dyDescent="0.25">
      <c r="A74" s="1" t="s">
        <v>113</v>
      </c>
      <c r="B74" s="1"/>
      <c r="C74" s="2" t="s">
        <v>17</v>
      </c>
      <c r="D74" s="2" t="s">
        <v>40</v>
      </c>
      <c r="E74" s="2" t="s">
        <v>22</v>
      </c>
      <c r="F74" s="2" t="s">
        <v>44</v>
      </c>
      <c r="G74" s="3">
        <f>SUM(H74:I74)</f>
        <v>19678.3</v>
      </c>
      <c r="H74" s="3"/>
      <c r="I74" s="3">
        <v>19678.3</v>
      </c>
      <c r="J74" s="26"/>
    </row>
    <row r="75" spans="1:10" ht="20.25" customHeight="1" x14ac:dyDescent="0.25">
      <c r="A75" s="1" t="s">
        <v>113</v>
      </c>
      <c r="B75" s="1" t="s">
        <v>110</v>
      </c>
      <c r="C75" s="2" t="s">
        <v>17</v>
      </c>
      <c r="D75" s="2" t="s">
        <v>40</v>
      </c>
      <c r="E75" s="2" t="s">
        <v>22</v>
      </c>
      <c r="F75" s="2" t="s">
        <v>30</v>
      </c>
      <c r="G75" s="3">
        <f t="shared" ref="G75:G76" si="16">SUM(H75:I75)</f>
        <v>26580</v>
      </c>
      <c r="H75" s="21">
        <v>26580</v>
      </c>
      <c r="I75" s="21">
        <f>SUM(I76:I76)</f>
        <v>0</v>
      </c>
      <c r="J75" s="21">
        <f>SUM(J76:J76)</f>
        <v>0</v>
      </c>
    </row>
    <row r="76" spans="1:10" ht="17.25" customHeight="1" x14ac:dyDescent="0.25">
      <c r="A76" s="1" t="s">
        <v>118</v>
      </c>
      <c r="B76" s="1" t="s">
        <v>110</v>
      </c>
      <c r="C76" s="2" t="s">
        <v>47</v>
      </c>
      <c r="D76" s="2" t="s">
        <v>40</v>
      </c>
      <c r="E76" s="2" t="s">
        <v>37</v>
      </c>
      <c r="F76" s="2" t="s">
        <v>30</v>
      </c>
      <c r="G76" s="3">
        <f t="shared" si="16"/>
        <v>5123.7</v>
      </c>
      <c r="H76" s="3">
        <v>5123.7</v>
      </c>
      <c r="I76" s="3"/>
      <c r="J76" s="30"/>
    </row>
    <row r="77" spans="1:10" ht="43.5" x14ac:dyDescent="0.25">
      <c r="A77" s="5" t="s">
        <v>204</v>
      </c>
      <c r="B77" s="5"/>
      <c r="C77" s="6"/>
      <c r="D77" s="6"/>
      <c r="E77" s="6"/>
      <c r="F77" s="6"/>
      <c r="G77" s="7">
        <f>SUM(G78:G82)</f>
        <v>91688.6</v>
      </c>
      <c r="H77" s="7">
        <f>SUM(H78:H82)</f>
        <v>6689.8</v>
      </c>
      <c r="I77" s="7">
        <f>SUM(I78:I82)</f>
        <v>84998.8</v>
      </c>
      <c r="J77" s="7">
        <f t="shared" ref="J77" si="17">SUM(J78:J82)</f>
        <v>0</v>
      </c>
    </row>
    <row r="78" spans="1:10" ht="22.5" customHeight="1" x14ac:dyDescent="0.25">
      <c r="A78" s="1" t="s">
        <v>113</v>
      </c>
      <c r="B78" s="1"/>
      <c r="C78" s="2" t="s">
        <v>17</v>
      </c>
      <c r="D78" s="2" t="s">
        <v>40</v>
      </c>
      <c r="E78" s="2" t="s">
        <v>22</v>
      </c>
      <c r="F78" s="2" t="s">
        <v>45</v>
      </c>
      <c r="G78" s="3">
        <f>SUM(H78:I78)</f>
        <v>82257.600000000006</v>
      </c>
      <c r="H78" s="3"/>
      <c r="I78" s="3">
        <v>82257.600000000006</v>
      </c>
      <c r="J78" s="30"/>
    </row>
    <row r="79" spans="1:10" ht="15.75" customHeight="1" x14ac:dyDescent="0.25">
      <c r="A79" s="1" t="s">
        <v>113</v>
      </c>
      <c r="B79" s="1"/>
      <c r="C79" s="2" t="s">
        <v>17</v>
      </c>
      <c r="D79" s="2" t="s">
        <v>40</v>
      </c>
      <c r="E79" s="2" t="s">
        <v>37</v>
      </c>
      <c r="F79" s="2" t="s">
        <v>45</v>
      </c>
      <c r="G79" s="3">
        <f>SUM(H79:I79)</f>
        <v>2741.2</v>
      </c>
      <c r="H79" s="3"/>
      <c r="I79" s="3">
        <v>2741.2</v>
      </c>
      <c r="J79" s="30"/>
    </row>
    <row r="80" spans="1:10" ht="19.5" customHeight="1" x14ac:dyDescent="0.25">
      <c r="A80" s="1" t="s">
        <v>200</v>
      </c>
      <c r="B80" s="1"/>
      <c r="C80" s="2" t="s">
        <v>17</v>
      </c>
      <c r="D80" s="2" t="s">
        <v>40</v>
      </c>
      <c r="E80" s="2" t="s">
        <v>22</v>
      </c>
      <c r="F80" s="2" t="s">
        <v>46</v>
      </c>
      <c r="G80" s="3">
        <f>SUM(H80:I80)</f>
        <v>100</v>
      </c>
      <c r="H80" s="3">
        <v>100</v>
      </c>
      <c r="I80" s="3"/>
      <c r="J80" s="30"/>
    </row>
    <row r="81" spans="1:10" ht="22.5" hidden="1" customHeight="1" x14ac:dyDescent="0.25">
      <c r="A81" s="1" t="s">
        <v>115</v>
      </c>
      <c r="B81" s="1" t="s">
        <v>116</v>
      </c>
      <c r="C81" s="2" t="s">
        <v>17</v>
      </c>
      <c r="D81" s="2" t="s">
        <v>40</v>
      </c>
      <c r="E81" s="2" t="s">
        <v>22</v>
      </c>
      <c r="F81" s="2" t="s">
        <v>46</v>
      </c>
      <c r="G81" s="3">
        <f t="shared" ref="G81:G87" si="18">SUM(H81:I81)</f>
        <v>0</v>
      </c>
      <c r="H81" s="21"/>
      <c r="I81" s="3"/>
      <c r="J81" s="3"/>
    </row>
    <row r="82" spans="1:10" ht="15.75" x14ac:dyDescent="0.25">
      <c r="A82" s="1" t="s">
        <v>114</v>
      </c>
      <c r="B82" s="1" t="s">
        <v>116</v>
      </c>
      <c r="C82" s="2" t="s">
        <v>17</v>
      </c>
      <c r="D82" s="2" t="s">
        <v>40</v>
      </c>
      <c r="E82" s="2" t="s">
        <v>22</v>
      </c>
      <c r="F82" s="2" t="s">
        <v>46</v>
      </c>
      <c r="G82" s="3">
        <f t="shared" si="18"/>
        <v>6589.8</v>
      </c>
      <c r="H82" s="3">
        <v>6589.8</v>
      </c>
      <c r="I82" s="3"/>
      <c r="J82" s="3"/>
    </row>
    <row r="83" spans="1:10" ht="45" customHeight="1" x14ac:dyDescent="0.25">
      <c r="A83" s="5" t="s">
        <v>117</v>
      </c>
      <c r="B83" s="5"/>
      <c r="C83" s="6"/>
      <c r="D83" s="6"/>
      <c r="E83" s="6"/>
      <c r="F83" s="6"/>
      <c r="G83" s="7">
        <f>G84</f>
        <v>742</v>
      </c>
      <c r="H83" s="7">
        <f t="shared" ref="H83:I83" si="19">H84</f>
        <v>0</v>
      </c>
      <c r="I83" s="7">
        <f t="shared" si="19"/>
        <v>742</v>
      </c>
      <c r="J83" s="7">
        <f t="shared" ref="J83" si="20">SUM(J84:J85)</f>
        <v>0</v>
      </c>
    </row>
    <row r="84" spans="1:10" ht="19.5" customHeight="1" x14ac:dyDescent="0.25">
      <c r="A84" s="1" t="s">
        <v>118</v>
      </c>
      <c r="B84" s="1"/>
      <c r="C84" s="2" t="s">
        <v>47</v>
      </c>
      <c r="D84" s="2" t="s">
        <v>40</v>
      </c>
      <c r="E84" s="2" t="s">
        <v>14</v>
      </c>
      <c r="F84" s="2" t="s">
        <v>48</v>
      </c>
      <c r="G84" s="3">
        <f>SUM(H84:I84)</f>
        <v>742</v>
      </c>
      <c r="H84" s="3"/>
      <c r="I84" s="3">
        <v>742</v>
      </c>
      <c r="J84" s="3"/>
    </row>
    <row r="85" spans="1:10" s="53" customFormat="1" ht="55.5" customHeight="1" x14ac:dyDescent="0.2">
      <c r="A85" s="5" t="s">
        <v>181</v>
      </c>
      <c r="B85" s="5"/>
      <c r="C85" s="6"/>
      <c r="D85" s="6"/>
      <c r="E85" s="6"/>
      <c r="F85" s="6"/>
      <c r="G85" s="7">
        <f>SUM(H85:I85)</f>
        <v>14007.1</v>
      </c>
      <c r="H85" s="7">
        <f>H86+H87+H88</f>
        <v>2502.6</v>
      </c>
      <c r="I85" s="7">
        <f>I86+I87</f>
        <v>11504.5</v>
      </c>
      <c r="J85" s="7"/>
    </row>
    <row r="86" spans="1:10" ht="15.75" x14ac:dyDescent="0.25">
      <c r="A86" s="1" t="s">
        <v>113</v>
      </c>
      <c r="B86" s="1"/>
      <c r="C86" s="2" t="s">
        <v>17</v>
      </c>
      <c r="D86" s="2" t="s">
        <v>40</v>
      </c>
      <c r="E86" s="2" t="s">
        <v>37</v>
      </c>
      <c r="F86" s="2" t="s">
        <v>182</v>
      </c>
      <c r="G86" s="3">
        <f t="shared" si="18"/>
        <v>1500</v>
      </c>
      <c r="H86" s="3">
        <v>1500</v>
      </c>
      <c r="I86" s="3"/>
      <c r="J86" s="3"/>
    </row>
    <row r="87" spans="1:10" ht="15.75" x14ac:dyDescent="0.25">
      <c r="A87" s="1" t="s">
        <v>86</v>
      </c>
      <c r="B87" s="1"/>
      <c r="C87" s="2" t="s">
        <v>17</v>
      </c>
      <c r="D87" s="2" t="s">
        <v>50</v>
      </c>
      <c r="E87" s="2" t="s">
        <v>22</v>
      </c>
      <c r="F87" s="2" t="s">
        <v>183</v>
      </c>
      <c r="G87" s="3">
        <f t="shared" si="18"/>
        <v>11504.5</v>
      </c>
      <c r="H87" s="3"/>
      <c r="I87" s="3">
        <v>11504.5</v>
      </c>
      <c r="J87" s="3"/>
    </row>
    <row r="88" spans="1:10" ht="15.75" x14ac:dyDescent="0.25">
      <c r="A88" s="1" t="s">
        <v>113</v>
      </c>
      <c r="B88" s="1"/>
      <c r="C88" s="2" t="s">
        <v>17</v>
      </c>
      <c r="D88" s="2" t="s">
        <v>50</v>
      </c>
      <c r="E88" s="2" t="s">
        <v>22</v>
      </c>
      <c r="F88" s="2" t="s">
        <v>182</v>
      </c>
      <c r="G88" s="3">
        <f t="shared" ref="G88" si="21">SUM(H88:I88)</f>
        <v>1002.6</v>
      </c>
      <c r="H88" s="3">
        <v>1002.6</v>
      </c>
      <c r="I88" s="3"/>
      <c r="J88" s="3"/>
    </row>
    <row r="89" spans="1:10" ht="33" customHeight="1" x14ac:dyDescent="0.25">
      <c r="A89" s="5" t="s">
        <v>218</v>
      </c>
      <c r="B89" s="5"/>
      <c r="C89" s="6"/>
      <c r="D89" s="6"/>
      <c r="E89" s="6"/>
      <c r="F89" s="6"/>
      <c r="G89" s="7">
        <f>G90</f>
        <v>209.1</v>
      </c>
      <c r="H89" s="7">
        <f t="shared" ref="H89:I89" si="22">H90</f>
        <v>0</v>
      </c>
      <c r="I89" s="7">
        <f t="shared" si="22"/>
        <v>209.1</v>
      </c>
      <c r="J89" s="7"/>
    </row>
    <row r="90" spans="1:10" ht="19.5" customHeight="1" x14ac:dyDescent="0.25">
      <c r="A90" s="1" t="s">
        <v>118</v>
      </c>
      <c r="B90" s="1" t="s">
        <v>138</v>
      </c>
      <c r="C90" s="2" t="s">
        <v>47</v>
      </c>
      <c r="D90" s="2" t="s">
        <v>40</v>
      </c>
      <c r="E90" s="2" t="s">
        <v>40</v>
      </c>
      <c r="F90" s="2" t="s">
        <v>203</v>
      </c>
      <c r="G90" s="3">
        <f>SUM(H90:I90)</f>
        <v>209.1</v>
      </c>
      <c r="H90" s="3"/>
      <c r="I90" s="3">
        <v>209.1</v>
      </c>
      <c r="J90" s="3"/>
    </row>
    <row r="91" spans="1:10" ht="40.5" customHeight="1" x14ac:dyDescent="0.25">
      <c r="A91" s="5" t="s">
        <v>119</v>
      </c>
      <c r="B91" s="5"/>
      <c r="C91" s="6"/>
      <c r="D91" s="6"/>
      <c r="E91" s="6"/>
      <c r="F91" s="6"/>
      <c r="G91" s="7">
        <f>SUM(G92:G95)</f>
        <v>31345.7</v>
      </c>
      <c r="H91" s="7">
        <f>SUM(H92:H95)</f>
        <v>12027.6</v>
      </c>
      <c r="I91" s="7">
        <f>SUM(I92:I95)</f>
        <v>19318.099999999999</v>
      </c>
      <c r="J91" s="7">
        <f>SUM(J92:J93)</f>
        <v>0</v>
      </c>
    </row>
    <row r="92" spans="1:10" ht="21" customHeight="1" x14ac:dyDescent="0.25">
      <c r="A92" s="1" t="s">
        <v>118</v>
      </c>
      <c r="B92" s="1"/>
      <c r="C92" s="2" t="s">
        <v>47</v>
      </c>
      <c r="D92" s="2" t="s">
        <v>40</v>
      </c>
      <c r="E92" s="2" t="s">
        <v>40</v>
      </c>
      <c r="F92" s="2" t="s">
        <v>49</v>
      </c>
      <c r="G92" s="3">
        <f>SUM(H92:I92)</f>
        <v>16303</v>
      </c>
      <c r="H92" s="21"/>
      <c r="I92" s="21">
        <v>16303</v>
      </c>
      <c r="J92" s="21"/>
    </row>
    <row r="93" spans="1:10" ht="18" customHeight="1" x14ac:dyDescent="0.25">
      <c r="A93" s="1" t="s">
        <v>118</v>
      </c>
      <c r="B93" s="1" t="s">
        <v>120</v>
      </c>
      <c r="C93" s="2" t="s">
        <v>47</v>
      </c>
      <c r="D93" s="2" t="s">
        <v>40</v>
      </c>
      <c r="E93" s="2" t="s">
        <v>40</v>
      </c>
      <c r="F93" s="2" t="s">
        <v>196</v>
      </c>
      <c r="G93" s="3">
        <f>SUM(H93:I93)</f>
        <v>8902.2000000000007</v>
      </c>
      <c r="H93" s="21">
        <v>8902.2000000000007</v>
      </c>
      <c r="I93" s="21"/>
      <c r="J93" s="21"/>
    </row>
    <row r="94" spans="1:10" ht="19.5" customHeight="1" x14ac:dyDescent="0.25">
      <c r="A94" s="29" t="s">
        <v>145</v>
      </c>
      <c r="B94" s="1"/>
      <c r="C94" s="2" t="s">
        <v>17</v>
      </c>
      <c r="D94" s="2" t="s">
        <v>40</v>
      </c>
      <c r="E94" s="2" t="s">
        <v>40</v>
      </c>
      <c r="F94" s="2" t="s">
        <v>49</v>
      </c>
      <c r="G94" s="3">
        <f t="shared" ref="G94:G95" si="23">SUM(H94:I94)</f>
        <v>3015.1</v>
      </c>
      <c r="H94" s="21"/>
      <c r="I94" s="21">
        <v>3015.1</v>
      </c>
      <c r="J94" s="21"/>
    </row>
    <row r="95" spans="1:10" ht="16.5" customHeight="1" x14ac:dyDescent="0.25">
      <c r="A95" s="29" t="s">
        <v>145</v>
      </c>
      <c r="B95" s="1"/>
      <c r="C95" s="2" t="s">
        <v>17</v>
      </c>
      <c r="D95" s="2" t="s">
        <v>40</v>
      </c>
      <c r="E95" s="2" t="s">
        <v>40</v>
      </c>
      <c r="F95" s="2" t="s">
        <v>196</v>
      </c>
      <c r="G95" s="3">
        <f t="shared" si="23"/>
        <v>3125.4</v>
      </c>
      <c r="H95" s="21">
        <v>3125.4</v>
      </c>
      <c r="I95" s="21"/>
      <c r="J95" s="21"/>
    </row>
    <row r="96" spans="1:10" ht="29.25" customHeight="1" x14ac:dyDescent="0.25">
      <c r="A96" s="5" t="s">
        <v>121</v>
      </c>
      <c r="B96" s="5"/>
      <c r="C96" s="31"/>
      <c r="D96" s="31"/>
      <c r="E96" s="31"/>
      <c r="F96" s="31"/>
      <c r="G96" s="44">
        <f>SUM(G97:G98)</f>
        <v>1130</v>
      </c>
      <c r="H96" s="44">
        <f t="shared" ref="H96:I96" si="24">SUM(H97:H98)</f>
        <v>139.5</v>
      </c>
      <c r="I96" s="44">
        <f t="shared" si="24"/>
        <v>990.5</v>
      </c>
      <c r="J96" s="32">
        <f>SUM(J97:J98)</f>
        <v>0</v>
      </c>
    </row>
    <row r="97" spans="1:10" ht="15.75" customHeight="1" x14ac:dyDescent="0.25">
      <c r="A97" s="1" t="s">
        <v>122</v>
      </c>
      <c r="B97" s="1"/>
      <c r="C97" s="23" t="s">
        <v>17</v>
      </c>
      <c r="D97" s="23" t="s">
        <v>50</v>
      </c>
      <c r="E97" s="23" t="s">
        <v>22</v>
      </c>
      <c r="F97" s="23">
        <v>5222806</v>
      </c>
      <c r="G97" s="34">
        <f>SUM(H97:I97)</f>
        <v>990.5</v>
      </c>
      <c r="H97" s="57"/>
      <c r="I97" s="34">
        <v>990.5</v>
      </c>
      <c r="J97" s="33"/>
    </row>
    <row r="98" spans="1:10" ht="17.25" customHeight="1" x14ac:dyDescent="0.25">
      <c r="A98" s="1" t="s">
        <v>122</v>
      </c>
      <c r="B98" s="1" t="s">
        <v>123</v>
      </c>
      <c r="C98" s="23" t="s">
        <v>17</v>
      </c>
      <c r="D98" s="23" t="s">
        <v>50</v>
      </c>
      <c r="E98" s="23" t="s">
        <v>22</v>
      </c>
      <c r="F98" s="23" t="s">
        <v>51</v>
      </c>
      <c r="G98" s="34">
        <v>139.5</v>
      </c>
      <c r="H98" s="34">
        <v>139.5</v>
      </c>
      <c r="I98" s="34"/>
      <c r="J98" s="33"/>
    </row>
    <row r="99" spans="1:10" s="53" customFormat="1" ht="32.25" customHeight="1" x14ac:dyDescent="0.25">
      <c r="A99" s="5" t="s">
        <v>179</v>
      </c>
      <c r="B99" s="5"/>
      <c r="C99" s="51"/>
      <c r="D99" s="51"/>
      <c r="E99" s="51"/>
      <c r="F99" s="51"/>
      <c r="G99" s="44">
        <f>SUM(H99:I99)</f>
        <v>15747.300000000001</v>
      </c>
      <c r="H99" s="44">
        <f>H100+H101</f>
        <v>1682.6</v>
      </c>
      <c r="I99" s="44">
        <f>I100+I101</f>
        <v>14064.7</v>
      </c>
      <c r="J99" s="52"/>
    </row>
    <row r="100" spans="1:10" ht="16.5" customHeight="1" x14ac:dyDescent="0.25">
      <c r="A100" s="1" t="s">
        <v>86</v>
      </c>
      <c r="B100" s="1"/>
      <c r="C100" s="23" t="s">
        <v>17</v>
      </c>
      <c r="D100" s="23" t="s">
        <v>14</v>
      </c>
      <c r="E100" s="23" t="s">
        <v>14</v>
      </c>
      <c r="F100" s="23" t="s">
        <v>180</v>
      </c>
      <c r="G100" s="34">
        <f t="shared" ref="G100:G101" si="25">SUM(H100:I100)</f>
        <v>14064.7</v>
      </c>
      <c r="H100" s="34"/>
      <c r="I100" s="34">
        <v>14064.7</v>
      </c>
      <c r="J100" s="33"/>
    </row>
    <row r="101" spans="1:10" ht="17.25" customHeight="1" x14ac:dyDescent="0.25">
      <c r="A101" s="1" t="s">
        <v>86</v>
      </c>
      <c r="B101" s="1"/>
      <c r="C101" s="23" t="s">
        <v>17</v>
      </c>
      <c r="D101" s="23" t="s">
        <v>14</v>
      </c>
      <c r="E101" s="23" t="s">
        <v>14</v>
      </c>
      <c r="F101" s="23" t="s">
        <v>201</v>
      </c>
      <c r="G101" s="34">
        <f t="shared" si="25"/>
        <v>1682.6</v>
      </c>
      <c r="H101" s="34">
        <v>1682.6</v>
      </c>
      <c r="I101" s="34"/>
      <c r="J101" s="33"/>
    </row>
    <row r="102" spans="1:10" ht="47.25" customHeight="1" x14ac:dyDescent="0.25">
      <c r="A102" s="5" t="s">
        <v>125</v>
      </c>
      <c r="B102" s="5"/>
      <c r="C102" s="6"/>
      <c r="D102" s="6"/>
      <c r="E102" s="6"/>
      <c r="F102" s="6"/>
      <c r="G102" s="7">
        <f>SUM(G103:G106)</f>
        <v>206877.40000000002</v>
      </c>
      <c r="H102" s="7">
        <f t="shared" ref="H102:I102" si="26">SUM(H103:H106)</f>
        <v>16374.7</v>
      </c>
      <c r="I102" s="7">
        <f t="shared" si="26"/>
        <v>190502.7</v>
      </c>
      <c r="J102" s="7">
        <f>SUM(J103:J106)</f>
        <v>0</v>
      </c>
    </row>
    <row r="103" spans="1:10" ht="15.75" x14ac:dyDescent="0.25">
      <c r="A103" s="1" t="s">
        <v>126</v>
      </c>
      <c r="B103" s="1"/>
      <c r="C103" s="2" t="s">
        <v>17</v>
      </c>
      <c r="D103" s="2" t="s">
        <v>40</v>
      </c>
      <c r="E103" s="2" t="s">
        <v>37</v>
      </c>
      <c r="F103" s="2" t="s">
        <v>53</v>
      </c>
      <c r="G103" s="34">
        <f>SUM(H103:I103)</f>
        <v>1871</v>
      </c>
      <c r="H103" s="21"/>
      <c r="I103" s="3">
        <v>1871</v>
      </c>
      <c r="J103" s="3"/>
    </row>
    <row r="104" spans="1:10" ht="15.75" x14ac:dyDescent="0.25">
      <c r="A104" s="1" t="s">
        <v>126</v>
      </c>
      <c r="B104" s="1" t="s">
        <v>127</v>
      </c>
      <c r="C104" s="2" t="s">
        <v>17</v>
      </c>
      <c r="D104" s="2" t="s">
        <v>40</v>
      </c>
      <c r="E104" s="2" t="s">
        <v>37</v>
      </c>
      <c r="F104" s="2" t="s">
        <v>54</v>
      </c>
      <c r="G104" s="34">
        <f t="shared" ref="G104:G106" si="27">SUM(H104:I104)</f>
        <v>410.5</v>
      </c>
      <c r="H104" s="3">
        <v>410.5</v>
      </c>
      <c r="I104" s="3"/>
      <c r="J104" s="3"/>
    </row>
    <row r="105" spans="1:10" ht="15.75" x14ac:dyDescent="0.25">
      <c r="A105" s="1" t="s">
        <v>86</v>
      </c>
      <c r="B105" s="1"/>
      <c r="C105" s="2" t="s">
        <v>17</v>
      </c>
      <c r="D105" s="2" t="s">
        <v>52</v>
      </c>
      <c r="E105" s="2" t="s">
        <v>37</v>
      </c>
      <c r="F105" s="2" t="s">
        <v>55</v>
      </c>
      <c r="G105" s="34">
        <f t="shared" si="27"/>
        <v>188631.7</v>
      </c>
      <c r="H105" s="3"/>
      <c r="I105" s="3">
        <v>188631.7</v>
      </c>
      <c r="J105" s="3"/>
    </row>
    <row r="106" spans="1:10" ht="15.75" x14ac:dyDescent="0.25">
      <c r="A106" s="1" t="s">
        <v>86</v>
      </c>
      <c r="B106" s="1" t="s">
        <v>127</v>
      </c>
      <c r="C106" s="23" t="s">
        <v>17</v>
      </c>
      <c r="D106" s="23">
        <v>11</v>
      </c>
      <c r="E106" s="23" t="s">
        <v>37</v>
      </c>
      <c r="F106" s="23" t="s">
        <v>54</v>
      </c>
      <c r="G106" s="34">
        <f t="shared" si="27"/>
        <v>15964.2</v>
      </c>
      <c r="H106" s="3">
        <v>15964.2</v>
      </c>
      <c r="I106" s="57"/>
      <c r="J106" s="33"/>
    </row>
    <row r="107" spans="1:10" ht="27.75" customHeight="1" x14ac:dyDescent="0.25">
      <c r="A107" s="5" t="s">
        <v>215</v>
      </c>
      <c r="B107" s="1"/>
      <c r="C107" s="23"/>
      <c r="D107" s="23"/>
      <c r="E107" s="23"/>
      <c r="F107" s="23"/>
      <c r="G107" s="44">
        <f>SUM(G108:G110)</f>
        <v>27600.1</v>
      </c>
      <c r="H107" s="44">
        <f>SUM(H108:H110)</f>
        <v>2888</v>
      </c>
      <c r="I107" s="44">
        <f>SUM(I108:I110)</f>
        <v>24712.1</v>
      </c>
      <c r="J107" s="44">
        <f>SUM(J108:J110)</f>
        <v>0</v>
      </c>
    </row>
    <row r="108" spans="1:10" ht="42.75" customHeight="1" x14ac:dyDescent="0.25">
      <c r="A108" s="1" t="s">
        <v>205</v>
      </c>
      <c r="B108" s="1"/>
      <c r="C108" s="23" t="s">
        <v>12</v>
      </c>
      <c r="D108" s="23" t="s">
        <v>25</v>
      </c>
      <c r="E108" s="23" t="s">
        <v>22</v>
      </c>
      <c r="F108" s="23" t="s">
        <v>207</v>
      </c>
      <c r="G108" s="34">
        <f>SUM(H108:I108)</f>
        <v>3778.1</v>
      </c>
      <c r="H108" s="3"/>
      <c r="I108" s="34">
        <v>3778.1</v>
      </c>
      <c r="J108" s="33"/>
    </row>
    <row r="109" spans="1:10" ht="30" x14ac:dyDescent="0.25">
      <c r="A109" s="1" t="s">
        <v>206</v>
      </c>
      <c r="B109" s="1"/>
      <c r="C109" s="23" t="s">
        <v>12</v>
      </c>
      <c r="D109" s="23" t="s">
        <v>25</v>
      </c>
      <c r="E109" s="23" t="s">
        <v>22</v>
      </c>
      <c r="F109" s="23" t="s">
        <v>208</v>
      </c>
      <c r="G109" s="34">
        <f t="shared" ref="G109:G110" si="28">SUM(H109:I109)</f>
        <v>8815.5</v>
      </c>
      <c r="H109" s="3"/>
      <c r="I109" s="34">
        <v>8815.5</v>
      </c>
      <c r="J109" s="33"/>
    </row>
    <row r="110" spans="1:10" ht="30" x14ac:dyDescent="0.25">
      <c r="A110" s="1" t="s">
        <v>206</v>
      </c>
      <c r="B110" s="1"/>
      <c r="C110" s="23" t="s">
        <v>12</v>
      </c>
      <c r="D110" s="23" t="s">
        <v>25</v>
      </c>
      <c r="E110" s="23" t="s">
        <v>22</v>
      </c>
      <c r="F110" s="23" t="s">
        <v>209</v>
      </c>
      <c r="G110" s="34">
        <f t="shared" si="28"/>
        <v>15006.5</v>
      </c>
      <c r="H110" s="3">
        <v>2888</v>
      </c>
      <c r="I110" s="34">
        <v>12118.5</v>
      </c>
      <c r="J110" s="33"/>
    </row>
    <row r="111" spans="1:10" ht="15.75" x14ac:dyDescent="0.25">
      <c r="A111" s="35" t="s">
        <v>56</v>
      </c>
      <c r="B111" s="35"/>
      <c r="C111" s="22"/>
      <c r="D111" s="22"/>
      <c r="E111" s="22"/>
      <c r="F111" s="22"/>
      <c r="G111" s="36">
        <f>SUM(G14+G17+G21+G26+G30+G34+G37+G45+G48+G55+G61+G72+G91+G96+G102+G99+G85+G89+G107)</f>
        <v>1487666.8000000005</v>
      </c>
      <c r="H111" s="36">
        <f>SUM(H14+H17+H21+H26+H30+H34+H37+H45+H48+H55+H61+H72+H91+H96+H102+H99+H85+H89+H107)</f>
        <v>208468.80000000005</v>
      </c>
      <c r="I111" s="36">
        <f>SUM(I14+I17+I21+I26+I30+I34+I37+I45+I48+I55+I61+I72+I91+I96+I102+I43+I99+I85+I89+I107)</f>
        <v>1279198.0000000002</v>
      </c>
      <c r="J111" s="36">
        <f>SUM(J14+J17+J21+J26+J30+J34+J37+J45+J48+J55+J61+J72+J91+J96+J102)</f>
        <v>0</v>
      </c>
    </row>
    <row r="112" spans="1:10" x14ac:dyDescent="0.25">
      <c r="A112" s="49"/>
      <c r="B112" s="49"/>
      <c r="C112" s="24"/>
      <c r="D112" s="24"/>
      <c r="E112" s="24"/>
      <c r="F112" s="24"/>
      <c r="G112" s="49"/>
      <c r="H112" s="49"/>
      <c r="I112" s="49"/>
      <c r="J112" s="49"/>
    </row>
    <row r="113" spans="1:10" x14ac:dyDescent="0.25">
      <c r="A113" s="65" t="s">
        <v>79</v>
      </c>
      <c r="B113" s="65"/>
      <c r="C113" s="66"/>
      <c r="D113" s="66"/>
      <c r="E113" s="66"/>
      <c r="F113" s="66"/>
      <c r="G113" s="66"/>
      <c r="H113" s="66"/>
      <c r="I113" s="66"/>
      <c r="J113" s="66"/>
    </row>
    <row r="114" spans="1:10" ht="18" customHeight="1" x14ac:dyDescent="0.25">
      <c r="A114" s="38" t="s">
        <v>175</v>
      </c>
      <c r="B114" s="38" t="s">
        <v>92</v>
      </c>
      <c r="C114" s="6"/>
      <c r="D114" s="6"/>
      <c r="E114" s="6"/>
      <c r="F114" s="6"/>
      <c r="G114" s="7">
        <f>SUM(G115)</f>
        <v>500</v>
      </c>
      <c r="H114" s="7">
        <f t="shared" ref="H114:I114" si="29">SUM(H115)</f>
        <v>500</v>
      </c>
      <c r="I114" s="7">
        <f t="shared" si="29"/>
        <v>0</v>
      </c>
      <c r="J114" s="7">
        <f t="shared" ref="J114" si="30">SUM(J115)</f>
        <v>0</v>
      </c>
    </row>
    <row r="115" spans="1:10" ht="15.75" x14ac:dyDescent="0.25">
      <c r="A115" s="29" t="s">
        <v>82</v>
      </c>
      <c r="B115" s="29"/>
      <c r="C115" s="2" t="s">
        <v>17</v>
      </c>
      <c r="D115" s="2" t="s">
        <v>22</v>
      </c>
      <c r="E115" s="2" t="s">
        <v>57</v>
      </c>
      <c r="F115" s="2" t="s">
        <v>58</v>
      </c>
      <c r="G115" s="3">
        <f>SUM(H115:I115)</f>
        <v>500</v>
      </c>
      <c r="H115" s="3">
        <v>500</v>
      </c>
      <c r="I115" s="3"/>
      <c r="J115" s="50"/>
    </row>
    <row r="116" spans="1:10" ht="31.5" customHeight="1" x14ac:dyDescent="0.25">
      <c r="A116" s="5" t="s">
        <v>130</v>
      </c>
      <c r="B116" s="5" t="s">
        <v>90</v>
      </c>
      <c r="C116" s="6"/>
      <c r="D116" s="6"/>
      <c r="E116" s="6"/>
      <c r="F116" s="6"/>
      <c r="G116" s="7">
        <f>SUM(G117:G119)</f>
        <v>19746.7</v>
      </c>
      <c r="H116" s="7">
        <f t="shared" ref="H116:I116" si="31">SUM(H117:H119)</f>
        <v>19746.7</v>
      </c>
      <c r="I116" s="7">
        <f t="shared" si="31"/>
        <v>0</v>
      </c>
      <c r="J116" s="7">
        <f>SUM(J117:J119)</f>
        <v>0</v>
      </c>
    </row>
    <row r="117" spans="1:10" ht="21" customHeight="1" x14ac:dyDescent="0.25">
      <c r="A117" s="1" t="s">
        <v>131</v>
      </c>
      <c r="B117" s="37"/>
      <c r="C117" s="2" t="s">
        <v>12</v>
      </c>
      <c r="D117" s="2" t="s">
        <v>22</v>
      </c>
      <c r="E117" s="2" t="s">
        <v>57</v>
      </c>
      <c r="F117" s="2" t="s">
        <v>59</v>
      </c>
      <c r="G117" s="3">
        <f>SUM(H117:I117)</f>
        <v>4151</v>
      </c>
      <c r="H117" s="3">
        <v>4151</v>
      </c>
      <c r="I117" s="30"/>
      <c r="J117" s="30"/>
    </row>
    <row r="118" spans="1:10" ht="19.5" customHeight="1" x14ac:dyDescent="0.25">
      <c r="A118" s="1" t="s">
        <v>198</v>
      </c>
      <c r="B118" s="37"/>
      <c r="C118" s="2" t="s">
        <v>17</v>
      </c>
      <c r="D118" s="2" t="s">
        <v>22</v>
      </c>
      <c r="E118" s="2" t="s">
        <v>57</v>
      </c>
      <c r="F118" s="2" t="s">
        <v>59</v>
      </c>
      <c r="G118" s="3">
        <f>SUM(H118:I118)</f>
        <v>13665.7</v>
      </c>
      <c r="H118" s="3">
        <v>13665.7</v>
      </c>
      <c r="I118" s="30"/>
      <c r="J118" s="30"/>
    </row>
    <row r="119" spans="1:10" ht="20.25" customHeight="1" x14ac:dyDescent="0.25">
      <c r="A119" s="1" t="s">
        <v>131</v>
      </c>
      <c r="B119" s="37"/>
      <c r="C119" s="2" t="s">
        <v>12</v>
      </c>
      <c r="D119" s="2" t="s">
        <v>21</v>
      </c>
      <c r="E119" s="2" t="s">
        <v>26</v>
      </c>
      <c r="F119" s="2" t="s">
        <v>59</v>
      </c>
      <c r="G119" s="3">
        <f>SUM(H119:I119)</f>
        <v>1930</v>
      </c>
      <c r="H119" s="3">
        <v>1930</v>
      </c>
      <c r="I119" s="30"/>
      <c r="J119" s="30"/>
    </row>
    <row r="120" spans="1:10" ht="29.25" x14ac:dyDescent="0.25">
      <c r="A120" s="38" t="s">
        <v>144</v>
      </c>
      <c r="B120" s="38" t="s">
        <v>91</v>
      </c>
      <c r="C120" s="6"/>
      <c r="D120" s="6"/>
      <c r="E120" s="6"/>
      <c r="F120" s="6"/>
      <c r="G120" s="7">
        <f>SUM(G121:G126)</f>
        <v>800</v>
      </c>
      <c r="H120" s="7">
        <f t="shared" ref="H120:I120" si="32">SUM(H121:H126)</f>
        <v>800</v>
      </c>
      <c r="I120" s="7">
        <f t="shared" si="32"/>
        <v>0</v>
      </c>
      <c r="J120" s="7">
        <f t="shared" ref="J120" si="33">SUM(J121)</f>
        <v>0</v>
      </c>
    </row>
    <row r="121" spans="1:10" ht="18" customHeight="1" x14ac:dyDescent="0.25">
      <c r="A121" s="29" t="s">
        <v>145</v>
      </c>
      <c r="B121" s="29"/>
      <c r="C121" s="2" t="s">
        <v>17</v>
      </c>
      <c r="D121" s="2" t="s">
        <v>22</v>
      </c>
      <c r="E121" s="2" t="s">
        <v>57</v>
      </c>
      <c r="F121" s="2" t="s">
        <v>60</v>
      </c>
      <c r="G121" s="3">
        <f>SUM(H121:I121)</f>
        <v>627</v>
      </c>
      <c r="H121" s="3">
        <v>627</v>
      </c>
      <c r="I121" s="3"/>
      <c r="J121" s="3"/>
    </row>
    <row r="122" spans="1:10" ht="23.25" hidden="1" customHeight="1" x14ac:dyDescent="0.25">
      <c r="A122" s="29" t="s">
        <v>189</v>
      </c>
      <c r="B122" s="29"/>
      <c r="C122" s="2" t="s">
        <v>154</v>
      </c>
      <c r="D122" s="2" t="s">
        <v>22</v>
      </c>
      <c r="E122" s="2" t="s">
        <v>57</v>
      </c>
      <c r="F122" s="2" t="s">
        <v>60</v>
      </c>
      <c r="G122" s="3">
        <f t="shared" ref="G122:G126" si="34">SUM(H122:I122)</f>
        <v>0</v>
      </c>
      <c r="H122" s="3"/>
      <c r="I122" s="3"/>
      <c r="J122" s="3"/>
    </row>
    <row r="123" spans="1:10" ht="23.25" hidden="1" customHeight="1" x14ac:dyDescent="0.25">
      <c r="A123" s="29" t="s">
        <v>131</v>
      </c>
      <c r="B123" s="29"/>
      <c r="C123" s="2" t="s">
        <v>12</v>
      </c>
      <c r="D123" s="2" t="s">
        <v>22</v>
      </c>
      <c r="E123" s="2" t="s">
        <v>57</v>
      </c>
      <c r="F123" s="2" t="s">
        <v>60</v>
      </c>
      <c r="G123" s="3">
        <f t="shared" si="34"/>
        <v>0</v>
      </c>
      <c r="H123" s="3"/>
      <c r="I123" s="3"/>
      <c r="J123" s="3"/>
    </row>
    <row r="124" spans="1:10" ht="23.25" hidden="1" customHeight="1" x14ac:dyDescent="0.25">
      <c r="A124" s="29" t="s">
        <v>151</v>
      </c>
      <c r="B124" s="29"/>
      <c r="C124" s="2" t="s">
        <v>47</v>
      </c>
      <c r="D124" s="2" t="s">
        <v>22</v>
      </c>
      <c r="E124" s="2" t="s">
        <v>57</v>
      </c>
      <c r="F124" s="2" t="s">
        <v>60</v>
      </c>
      <c r="G124" s="3">
        <f t="shared" si="34"/>
        <v>0</v>
      </c>
      <c r="H124" s="3"/>
      <c r="I124" s="3"/>
      <c r="J124" s="3"/>
    </row>
    <row r="125" spans="1:10" ht="18" customHeight="1" x14ac:dyDescent="0.25">
      <c r="A125" s="29" t="s">
        <v>155</v>
      </c>
      <c r="B125" s="29"/>
      <c r="C125" s="2" t="s">
        <v>191</v>
      </c>
      <c r="D125" s="2" t="s">
        <v>22</v>
      </c>
      <c r="E125" s="2" t="s">
        <v>57</v>
      </c>
      <c r="F125" s="2" t="s">
        <v>60</v>
      </c>
      <c r="G125" s="3">
        <f t="shared" si="34"/>
        <v>54</v>
      </c>
      <c r="H125" s="3">
        <v>54</v>
      </c>
      <c r="I125" s="3"/>
      <c r="J125" s="3"/>
    </row>
    <row r="126" spans="1:10" ht="18" customHeight="1" x14ac:dyDescent="0.25">
      <c r="A126" s="29" t="s">
        <v>190</v>
      </c>
      <c r="B126" s="29"/>
      <c r="C126" s="2" t="s">
        <v>192</v>
      </c>
      <c r="D126" s="2" t="s">
        <v>22</v>
      </c>
      <c r="E126" s="2" t="s">
        <v>57</v>
      </c>
      <c r="F126" s="2" t="s">
        <v>60</v>
      </c>
      <c r="G126" s="3">
        <f t="shared" si="34"/>
        <v>119</v>
      </c>
      <c r="H126" s="3">
        <v>119</v>
      </c>
      <c r="I126" s="3"/>
      <c r="J126" s="3"/>
    </row>
    <row r="127" spans="1:10" ht="43.5" x14ac:dyDescent="0.25">
      <c r="A127" s="38" t="s">
        <v>146</v>
      </c>
      <c r="B127" s="38" t="s">
        <v>94</v>
      </c>
      <c r="C127" s="6"/>
      <c r="D127" s="6"/>
      <c r="E127" s="6"/>
      <c r="F127" s="6"/>
      <c r="G127" s="7">
        <f>SUM(G128:G129)</f>
        <v>1000</v>
      </c>
      <c r="H127" s="7">
        <f>SUM(H128:H129)</f>
        <v>1000</v>
      </c>
      <c r="I127" s="7">
        <f t="shared" ref="I127" si="35">SUM(I128)</f>
        <v>0</v>
      </c>
      <c r="J127" s="7">
        <f t="shared" ref="J127" si="36">SUM(J128)</f>
        <v>0</v>
      </c>
    </row>
    <row r="128" spans="1:10" ht="21" customHeight="1" x14ac:dyDescent="0.25">
      <c r="A128" s="29" t="s">
        <v>147</v>
      </c>
      <c r="B128" s="29"/>
      <c r="C128" s="2" t="s">
        <v>17</v>
      </c>
      <c r="D128" s="2" t="s">
        <v>13</v>
      </c>
      <c r="E128" s="2" t="s">
        <v>18</v>
      </c>
      <c r="F128" s="2" t="s">
        <v>61</v>
      </c>
      <c r="G128" s="3">
        <v>655</v>
      </c>
      <c r="H128" s="3">
        <v>655</v>
      </c>
      <c r="I128" s="3"/>
      <c r="J128" s="3"/>
    </row>
    <row r="129" spans="1:10" ht="17.25" customHeight="1" x14ac:dyDescent="0.25">
      <c r="A129" s="29" t="s">
        <v>151</v>
      </c>
      <c r="B129" s="29"/>
      <c r="C129" s="2" t="s">
        <v>47</v>
      </c>
      <c r="D129" s="2" t="s">
        <v>13</v>
      </c>
      <c r="E129" s="2" t="s">
        <v>18</v>
      </c>
      <c r="F129" s="2" t="s">
        <v>61</v>
      </c>
      <c r="G129" s="3">
        <v>345</v>
      </c>
      <c r="H129" s="3">
        <v>345</v>
      </c>
      <c r="I129" s="3"/>
      <c r="J129" s="3"/>
    </row>
    <row r="130" spans="1:10" ht="29.25" x14ac:dyDescent="0.25">
      <c r="A130" s="5" t="s">
        <v>148</v>
      </c>
      <c r="B130" s="5" t="s">
        <v>93</v>
      </c>
      <c r="C130" s="6"/>
      <c r="D130" s="6"/>
      <c r="E130" s="6"/>
      <c r="F130" s="6"/>
      <c r="G130" s="7">
        <f>SUM(G131:G132)</f>
        <v>500</v>
      </c>
      <c r="H130" s="7">
        <f t="shared" ref="H130:I130" si="37">SUM(H131:H132)</f>
        <v>500</v>
      </c>
      <c r="I130" s="7">
        <f t="shared" si="37"/>
        <v>0</v>
      </c>
      <c r="J130" s="7">
        <f t="shared" ref="J130" si="38">SUM(J131:J132)</f>
        <v>0</v>
      </c>
    </row>
    <row r="131" spans="1:10" ht="15.75" x14ac:dyDescent="0.25">
      <c r="A131" s="1" t="s">
        <v>145</v>
      </c>
      <c r="B131" s="1"/>
      <c r="C131" s="2" t="s">
        <v>17</v>
      </c>
      <c r="D131" s="2" t="s">
        <v>13</v>
      </c>
      <c r="E131" s="2" t="s">
        <v>18</v>
      </c>
      <c r="F131" s="2" t="s">
        <v>62</v>
      </c>
      <c r="G131" s="3">
        <f>SUM(H131:I131)</f>
        <v>330</v>
      </c>
      <c r="H131" s="3">
        <v>330</v>
      </c>
      <c r="I131" s="3"/>
      <c r="J131" s="3"/>
    </row>
    <row r="132" spans="1:10" ht="15.75" x14ac:dyDescent="0.25">
      <c r="A132" s="1" t="s">
        <v>151</v>
      </c>
      <c r="B132" s="1"/>
      <c r="C132" s="2" t="s">
        <v>47</v>
      </c>
      <c r="D132" s="2" t="s">
        <v>13</v>
      </c>
      <c r="E132" s="2" t="s">
        <v>18</v>
      </c>
      <c r="F132" s="2" t="s">
        <v>62</v>
      </c>
      <c r="G132" s="3">
        <f>SUM(H132:I132)</f>
        <v>170</v>
      </c>
      <c r="H132" s="3">
        <v>170</v>
      </c>
      <c r="I132" s="3"/>
      <c r="J132" s="3"/>
    </row>
    <row r="133" spans="1:10" ht="29.25" x14ac:dyDescent="0.25">
      <c r="A133" s="5" t="s">
        <v>171</v>
      </c>
      <c r="B133" s="5" t="s">
        <v>95</v>
      </c>
      <c r="C133" s="6"/>
      <c r="D133" s="6"/>
      <c r="E133" s="6"/>
      <c r="F133" s="6"/>
      <c r="G133" s="7">
        <f>SUM(G134+G136+G138)</f>
        <v>5495.4</v>
      </c>
      <c r="H133" s="7">
        <f t="shared" ref="H133:I133" si="39">SUM(H134+H136+H138)</f>
        <v>5495.4</v>
      </c>
      <c r="I133" s="7">
        <f t="shared" si="39"/>
        <v>0</v>
      </c>
      <c r="J133" s="7">
        <f t="shared" ref="J133" si="40">SUM(J134+J136+J138)</f>
        <v>0</v>
      </c>
    </row>
    <row r="134" spans="1:10" ht="30" x14ac:dyDescent="0.25">
      <c r="A134" s="39" t="s">
        <v>64</v>
      </c>
      <c r="B134" s="39"/>
      <c r="C134" s="2"/>
      <c r="D134" s="2"/>
      <c r="E134" s="2"/>
      <c r="F134" s="2"/>
      <c r="G134" s="3">
        <f>SUM(G135)</f>
        <v>300</v>
      </c>
      <c r="H134" s="3">
        <f t="shared" ref="H134:I134" si="41">SUM(H135)</f>
        <v>300</v>
      </c>
      <c r="I134" s="3">
        <f t="shared" si="41"/>
        <v>0</v>
      </c>
      <c r="J134" s="3">
        <f t="shared" ref="J134" si="42">SUM(J135)</f>
        <v>0</v>
      </c>
    </row>
    <row r="135" spans="1:10" ht="15.75" x14ac:dyDescent="0.25">
      <c r="A135" s="39" t="s">
        <v>149</v>
      </c>
      <c r="B135" s="39"/>
      <c r="C135" s="2" t="s">
        <v>17</v>
      </c>
      <c r="D135" s="2" t="s">
        <v>13</v>
      </c>
      <c r="E135" s="2" t="s">
        <v>14</v>
      </c>
      <c r="F135" s="2" t="s">
        <v>63</v>
      </c>
      <c r="G135" s="3">
        <f t="shared" ref="G135:G140" si="43">SUM(H135:I135)</f>
        <v>300</v>
      </c>
      <c r="H135" s="30">
        <v>300</v>
      </c>
      <c r="I135" s="30"/>
      <c r="J135" s="30"/>
    </row>
    <row r="136" spans="1:10" ht="32.25" customHeight="1" x14ac:dyDescent="0.25">
      <c r="A136" s="39" t="s">
        <v>65</v>
      </c>
      <c r="B136" s="39"/>
      <c r="C136" s="2"/>
      <c r="D136" s="2"/>
      <c r="E136" s="2"/>
      <c r="F136" s="2"/>
      <c r="G136" s="3">
        <f>SUM(G137)</f>
        <v>500</v>
      </c>
      <c r="H136" s="3">
        <f t="shared" ref="H136:I136" si="44">SUM(H137)</f>
        <v>500</v>
      </c>
      <c r="I136" s="3">
        <f t="shared" si="44"/>
        <v>0</v>
      </c>
      <c r="J136" s="3">
        <f t="shared" ref="J136" si="45">SUM(J137)</f>
        <v>0</v>
      </c>
    </row>
    <row r="137" spans="1:10" ht="15.75" x14ac:dyDescent="0.25">
      <c r="A137" s="39" t="s">
        <v>149</v>
      </c>
      <c r="B137" s="39"/>
      <c r="C137" s="2" t="s">
        <v>17</v>
      </c>
      <c r="D137" s="2" t="s">
        <v>13</v>
      </c>
      <c r="E137" s="2" t="s">
        <v>14</v>
      </c>
      <c r="F137" s="2" t="s">
        <v>63</v>
      </c>
      <c r="G137" s="3">
        <f t="shared" si="43"/>
        <v>500</v>
      </c>
      <c r="H137" s="30">
        <v>500</v>
      </c>
      <c r="I137" s="30"/>
      <c r="J137" s="30"/>
    </row>
    <row r="138" spans="1:10" ht="30" x14ac:dyDescent="0.25">
      <c r="A138" s="37" t="s">
        <v>66</v>
      </c>
      <c r="B138" s="37"/>
      <c r="C138" s="2"/>
      <c r="D138" s="2"/>
      <c r="E138" s="2"/>
      <c r="F138" s="2"/>
      <c r="G138" s="3">
        <f>SUM(G139:G140)</f>
        <v>4695.3999999999996</v>
      </c>
      <c r="H138" s="3">
        <f>SUM(H139:H140)</f>
        <v>4695.3999999999996</v>
      </c>
      <c r="I138" s="3">
        <f t="shared" ref="I138" si="46">SUM(I139)</f>
        <v>0</v>
      </c>
      <c r="J138" s="3">
        <f t="shared" ref="J138" si="47">SUM(J139)</f>
        <v>0</v>
      </c>
    </row>
    <row r="139" spans="1:10" ht="15.75" x14ac:dyDescent="0.25">
      <c r="A139" s="39" t="s">
        <v>149</v>
      </c>
      <c r="B139" s="37"/>
      <c r="C139" s="2" t="s">
        <v>17</v>
      </c>
      <c r="D139" s="2" t="s">
        <v>13</v>
      </c>
      <c r="E139" s="2" t="s">
        <v>14</v>
      </c>
      <c r="F139" s="2" t="s">
        <v>63</v>
      </c>
      <c r="G139" s="3">
        <f t="shared" si="43"/>
        <v>1232.5999999999999</v>
      </c>
      <c r="H139" s="54">
        <v>1232.5999999999999</v>
      </c>
      <c r="I139" s="30"/>
      <c r="J139" s="30"/>
    </row>
    <row r="140" spans="1:10" ht="15.75" x14ac:dyDescent="0.25">
      <c r="A140" s="39" t="s">
        <v>82</v>
      </c>
      <c r="B140" s="37"/>
      <c r="C140" s="2" t="s">
        <v>17</v>
      </c>
      <c r="D140" s="2" t="s">
        <v>13</v>
      </c>
      <c r="E140" s="2" t="s">
        <v>14</v>
      </c>
      <c r="F140" s="2" t="s">
        <v>63</v>
      </c>
      <c r="G140" s="3">
        <f t="shared" si="43"/>
        <v>3462.8</v>
      </c>
      <c r="H140" s="54">
        <v>3462.8</v>
      </c>
      <c r="I140" s="30"/>
      <c r="J140" s="30"/>
    </row>
    <row r="141" spans="1:10" ht="43.5" x14ac:dyDescent="0.25">
      <c r="A141" s="5" t="s">
        <v>150</v>
      </c>
      <c r="B141" s="5" t="s">
        <v>99</v>
      </c>
      <c r="C141" s="6"/>
      <c r="D141" s="6"/>
      <c r="E141" s="6"/>
      <c r="F141" s="6"/>
      <c r="G141" s="7">
        <f>SUM(G142)</f>
        <v>62906.1</v>
      </c>
      <c r="H141" s="7">
        <f t="shared" ref="H141:I141" si="48">SUM(H142)</f>
        <v>62906.1</v>
      </c>
      <c r="I141" s="7">
        <f t="shared" si="48"/>
        <v>0</v>
      </c>
      <c r="J141" s="7">
        <f t="shared" ref="J141" si="49">SUM(J142)</f>
        <v>0</v>
      </c>
    </row>
    <row r="142" spans="1:10" ht="22.5" customHeight="1" x14ac:dyDescent="0.25">
      <c r="A142" s="1" t="s">
        <v>122</v>
      </c>
      <c r="B142" s="1"/>
      <c r="C142" s="2" t="s">
        <v>17</v>
      </c>
      <c r="D142" s="2" t="s">
        <v>21</v>
      </c>
      <c r="E142" s="2" t="s">
        <v>14</v>
      </c>
      <c r="F142" s="2" t="s">
        <v>67</v>
      </c>
      <c r="G142" s="3">
        <f>SUM(H142:I142)</f>
        <v>62906.1</v>
      </c>
      <c r="H142" s="3">
        <v>62906.1</v>
      </c>
      <c r="I142" s="3"/>
      <c r="J142" s="3"/>
    </row>
    <row r="143" spans="1:10" ht="30.75" customHeight="1" x14ac:dyDescent="0.25">
      <c r="A143" s="5" t="s">
        <v>152</v>
      </c>
      <c r="B143" s="5" t="s">
        <v>97</v>
      </c>
      <c r="C143" s="6"/>
      <c r="D143" s="6"/>
      <c r="E143" s="6"/>
      <c r="F143" s="6"/>
      <c r="G143" s="7">
        <f>SUM(G144:G149)</f>
        <v>20524.5</v>
      </c>
      <c r="H143" s="7">
        <f>SUM(H144:H149)</f>
        <v>20524.5</v>
      </c>
      <c r="I143" s="7">
        <f>SUM(I144:I149)</f>
        <v>0</v>
      </c>
      <c r="J143" s="7">
        <f>SUM(J144:J149)</f>
        <v>0</v>
      </c>
    </row>
    <row r="144" spans="1:10" ht="15.75" x14ac:dyDescent="0.25">
      <c r="A144" s="1" t="s">
        <v>82</v>
      </c>
      <c r="B144" s="1"/>
      <c r="C144" s="2" t="s">
        <v>17</v>
      </c>
      <c r="D144" s="2" t="s">
        <v>21</v>
      </c>
      <c r="E144" s="2" t="s">
        <v>41</v>
      </c>
      <c r="F144" s="2" t="s">
        <v>68</v>
      </c>
      <c r="G144" s="3">
        <f>H144+I144</f>
        <v>4009.5</v>
      </c>
      <c r="H144" s="3">
        <v>4009.5</v>
      </c>
      <c r="I144" s="3"/>
      <c r="J144" s="3"/>
    </row>
    <row r="145" spans="1:10" ht="15.75" x14ac:dyDescent="0.25">
      <c r="A145" s="1" t="s">
        <v>82</v>
      </c>
      <c r="B145" s="1"/>
      <c r="C145" s="2" t="s">
        <v>17</v>
      </c>
      <c r="D145" s="2" t="s">
        <v>21</v>
      </c>
      <c r="E145" s="2" t="s">
        <v>41</v>
      </c>
      <c r="F145" s="2" t="s">
        <v>169</v>
      </c>
      <c r="G145" s="3">
        <f t="shared" ref="G145:G149" si="50">H145+I145</f>
        <v>10126.5</v>
      </c>
      <c r="H145" s="3">
        <v>10126.5</v>
      </c>
      <c r="I145" s="3"/>
      <c r="J145" s="3"/>
    </row>
    <row r="146" spans="1:10" ht="15.75" x14ac:dyDescent="0.25">
      <c r="A146" s="29" t="s">
        <v>131</v>
      </c>
      <c r="B146" s="1"/>
      <c r="C146" s="2" t="s">
        <v>12</v>
      </c>
      <c r="D146" s="2" t="s">
        <v>21</v>
      </c>
      <c r="E146" s="2" t="s">
        <v>41</v>
      </c>
      <c r="F146" s="2" t="s">
        <v>68</v>
      </c>
      <c r="G146" s="3">
        <f t="shared" si="50"/>
        <v>570</v>
      </c>
      <c r="H146" s="3">
        <v>570</v>
      </c>
      <c r="I146" s="3"/>
      <c r="J146" s="3"/>
    </row>
    <row r="147" spans="1:10" ht="15.75" x14ac:dyDescent="0.25">
      <c r="A147" s="1" t="s">
        <v>153</v>
      </c>
      <c r="B147" s="1"/>
      <c r="C147" s="2" t="s">
        <v>154</v>
      </c>
      <c r="D147" s="2" t="s">
        <v>21</v>
      </c>
      <c r="E147" s="2" t="s">
        <v>41</v>
      </c>
      <c r="F147" s="2" t="s">
        <v>68</v>
      </c>
      <c r="G147" s="3">
        <f t="shared" si="50"/>
        <v>986.8</v>
      </c>
      <c r="H147" s="3">
        <v>986.8</v>
      </c>
      <c r="I147" s="3"/>
      <c r="J147" s="3"/>
    </row>
    <row r="148" spans="1:10" ht="15.75" x14ac:dyDescent="0.25">
      <c r="A148" s="1" t="s">
        <v>151</v>
      </c>
      <c r="B148" s="1"/>
      <c r="C148" s="2" t="s">
        <v>47</v>
      </c>
      <c r="D148" s="2" t="s">
        <v>21</v>
      </c>
      <c r="E148" s="2" t="s">
        <v>41</v>
      </c>
      <c r="F148" s="2" t="s">
        <v>68</v>
      </c>
      <c r="G148" s="3">
        <f t="shared" si="50"/>
        <v>173.3</v>
      </c>
      <c r="H148" s="3">
        <v>173.3</v>
      </c>
      <c r="I148" s="3"/>
      <c r="J148" s="3"/>
    </row>
    <row r="149" spans="1:10" ht="15.75" x14ac:dyDescent="0.25">
      <c r="A149" s="1" t="s">
        <v>195</v>
      </c>
      <c r="B149" s="1"/>
      <c r="C149" s="2" t="s">
        <v>17</v>
      </c>
      <c r="D149" s="2" t="s">
        <v>21</v>
      </c>
      <c r="E149" s="2" t="s">
        <v>41</v>
      </c>
      <c r="F149" s="2" t="s">
        <v>68</v>
      </c>
      <c r="G149" s="3">
        <f t="shared" si="50"/>
        <v>4658.3999999999996</v>
      </c>
      <c r="H149" s="3">
        <v>4658.3999999999996</v>
      </c>
      <c r="I149" s="3"/>
      <c r="J149" s="3"/>
    </row>
    <row r="150" spans="1:10" ht="30" hidden="1" x14ac:dyDescent="0.25">
      <c r="A150" s="1" t="s">
        <v>69</v>
      </c>
      <c r="B150" s="1"/>
      <c r="C150" s="2"/>
      <c r="D150" s="2" t="s">
        <v>21</v>
      </c>
      <c r="E150" s="2" t="s">
        <v>26</v>
      </c>
      <c r="F150" s="2"/>
      <c r="G150" s="3">
        <f t="shared" ref="G150" si="51">SUM(H150:I150)</f>
        <v>0</v>
      </c>
      <c r="H150" s="3"/>
      <c r="I150" s="3"/>
      <c r="J150" s="3"/>
    </row>
    <row r="151" spans="1:10" ht="43.5" x14ac:dyDescent="0.25">
      <c r="A151" s="5" t="s">
        <v>156</v>
      </c>
      <c r="B151" s="5" t="s">
        <v>102</v>
      </c>
      <c r="C151" s="6"/>
      <c r="D151" s="6"/>
      <c r="E151" s="6"/>
      <c r="F151" s="6"/>
      <c r="G151" s="7">
        <f>G152+G158+G159+G160+G161+G162</f>
        <v>5486.1</v>
      </c>
      <c r="H151" s="7">
        <f>H152+H158+H159+H160+H161+H162</f>
        <v>5486.1</v>
      </c>
      <c r="I151" s="7">
        <f t="shared" ref="I151" si="52">SUM(I152)</f>
        <v>0</v>
      </c>
      <c r="J151" s="7">
        <f t="shared" ref="J151" si="53">SUM(J152)</f>
        <v>0</v>
      </c>
    </row>
    <row r="152" spans="1:10" ht="20.25" customHeight="1" x14ac:dyDescent="0.25">
      <c r="A152" s="1" t="s">
        <v>83</v>
      </c>
      <c r="B152" s="1"/>
      <c r="C152" s="2" t="s">
        <v>17</v>
      </c>
      <c r="D152" s="2" t="s">
        <v>21</v>
      </c>
      <c r="E152" s="2" t="s">
        <v>26</v>
      </c>
      <c r="F152" s="2" t="s">
        <v>70</v>
      </c>
      <c r="G152" s="3">
        <f>SUM(H152:I152)</f>
        <v>1072.5</v>
      </c>
      <c r="H152" s="3">
        <v>1072.5</v>
      </c>
      <c r="I152" s="3"/>
      <c r="J152" s="3"/>
    </row>
    <row r="153" spans="1:10" ht="32.25" hidden="1" customHeight="1" x14ac:dyDescent="0.25">
      <c r="A153" s="1" t="s">
        <v>83</v>
      </c>
      <c r="B153" s="1"/>
      <c r="C153" s="2" t="s">
        <v>17</v>
      </c>
      <c r="D153" s="2" t="s">
        <v>21</v>
      </c>
      <c r="E153" s="2" t="s">
        <v>26</v>
      </c>
      <c r="F153" s="2" t="s">
        <v>70</v>
      </c>
      <c r="G153" s="3">
        <f t="shared" ref="G153:G159" si="54">SUM(H153:I153)</f>
        <v>0</v>
      </c>
      <c r="H153" s="3"/>
      <c r="I153" s="3"/>
      <c r="J153" s="7">
        <f t="shared" ref="J153" si="55">SUM(J154:J157)</f>
        <v>0</v>
      </c>
    </row>
    <row r="154" spans="1:10" ht="18.75" hidden="1" customHeight="1" x14ac:dyDescent="0.25">
      <c r="A154" s="1" t="s">
        <v>83</v>
      </c>
      <c r="B154" s="1"/>
      <c r="C154" s="2" t="s">
        <v>17</v>
      </c>
      <c r="D154" s="2" t="s">
        <v>21</v>
      </c>
      <c r="E154" s="2" t="s">
        <v>26</v>
      </c>
      <c r="F154" s="2" t="s">
        <v>70</v>
      </c>
      <c r="G154" s="3">
        <f t="shared" si="54"/>
        <v>0</v>
      </c>
      <c r="H154" s="3"/>
      <c r="I154" s="3"/>
      <c r="J154" s="3"/>
    </row>
    <row r="155" spans="1:10" ht="18.75" hidden="1" customHeight="1" x14ac:dyDescent="0.25">
      <c r="A155" s="1" t="s">
        <v>83</v>
      </c>
      <c r="B155" s="1"/>
      <c r="C155" s="2" t="s">
        <v>17</v>
      </c>
      <c r="D155" s="2" t="s">
        <v>21</v>
      </c>
      <c r="E155" s="2" t="s">
        <v>26</v>
      </c>
      <c r="F155" s="2" t="s">
        <v>70</v>
      </c>
      <c r="G155" s="3">
        <f t="shared" si="54"/>
        <v>0</v>
      </c>
      <c r="H155" s="3"/>
      <c r="I155" s="3"/>
      <c r="J155" s="3"/>
    </row>
    <row r="156" spans="1:10" ht="18.75" hidden="1" customHeight="1" x14ac:dyDescent="0.25">
      <c r="A156" s="1" t="s">
        <v>83</v>
      </c>
      <c r="B156" s="1"/>
      <c r="C156" s="2" t="s">
        <v>17</v>
      </c>
      <c r="D156" s="2" t="s">
        <v>21</v>
      </c>
      <c r="E156" s="2" t="s">
        <v>26</v>
      </c>
      <c r="F156" s="2" t="s">
        <v>70</v>
      </c>
      <c r="G156" s="3">
        <f t="shared" si="54"/>
        <v>0</v>
      </c>
      <c r="H156" s="3"/>
      <c r="I156" s="3"/>
      <c r="J156" s="3"/>
    </row>
    <row r="157" spans="1:10" ht="23.25" hidden="1" customHeight="1" x14ac:dyDescent="0.25">
      <c r="A157" s="1" t="s">
        <v>83</v>
      </c>
      <c r="B157" s="1"/>
      <c r="C157" s="2" t="s">
        <v>17</v>
      </c>
      <c r="D157" s="2" t="s">
        <v>21</v>
      </c>
      <c r="E157" s="2" t="s">
        <v>26</v>
      </c>
      <c r="F157" s="2" t="s">
        <v>70</v>
      </c>
      <c r="G157" s="3">
        <f t="shared" si="54"/>
        <v>0</v>
      </c>
      <c r="H157" s="3"/>
      <c r="I157" s="3"/>
      <c r="J157" s="3"/>
    </row>
    <row r="158" spans="1:10" ht="18.75" customHeight="1" x14ac:dyDescent="0.25">
      <c r="A158" s="1" t="s">
        <v>83</v>
      </c>
      <c r="B158" s="1"/>
      <c r="C158" s="2" t="s">
        <v>17</v>
      </c>
      <c r="D158" s="2" t="s">
        <v>40</v>
      </c>
      <c r="E158" s="2" t="s">
        <v>22</v>
      </c>
      <c r="F158" s="2" t="s">
        <v>70</v>
      </c>
      <c r="G158" s="3">
        <f t="shared" si="54"/>
        <v>101.1</v>
      </c>
      <c r="H158" s="3">
        <v>101.1</v>
      </c>
      <c r="I158" s="3"/>
      <c r="J158" s="3"/>
    </row>
    <row r="159" spans="1:10" ht="18.75" customHeight="1" x14ac:dyDescent="0.25">
      <c r="A159" s="1" t="s">
        <v>83</v>
      </c>
      <c r="B159" s="1"/>
      <c r="C159" s="2" t="s">
        <v>17</v>
      </c>
      <c r="D159" s="2" t="s">
        <v>40</v>
      </c>
      <c r="E159" s="2" t="s">
        <v>37</v>
      </c>
      <c r="F159" s="2" t="s">
        <v>70</v>
      </c>
      <c r="G159" s="3">
        <f t="shared" si="54"/>
        <v>600.79999999999995</v>
      </c>
      <c r="H159" s="3">
        <v>600.79999999999995</v>
      </c>
      <c r="I159" s="3"/>
      <c r="J159" s="3"/>
    </row>
    <row r="160" spans="1:10" ht="18.75" customHeight="1" x14ac:dyDescent="0.25">
      <c r="A160" s="1" t="s">
        <v>83</v>
      </c>
      <c r="B160" s="1"/>
      <c r="C160" s="2" t="s">
        <v>17</v>
      </c>
      <c r="D160" s="2" t="s">
        <v>14</v>
      </c>
      <c r="E160" s="2" t="s">
        <v>14</v>
      </c>
      <c r="F160" s="2" t="s">
        <v>70</v>
      </c>
      <c r="G160" s="3">
        <f t="shared" ref="G160" si="56">SUM(H160:I160)</f>
        <v>1428.1</v>
      </c>
      <c r="H160" s="3">
        <v>1428.1</v>
      </c>
      <c r="I160" s="3"/>
      <c r="J160" s="3"/>
    </row>
    <row r="161" spans="1:10" ht="18.75" customHeight="1" x14ac:dyDescent="0.25">
      <c r="A161" s="1" t="s">
        <v>83</v>
      </c>
      <c r="B161" s="1"/>
      <c r="C161" s="2" t="s">
        <v>17</v>
      </c>
      <c r="D161" s="2" t="s">
        <v>41</v>
      </c>
      <c r="E161" s="2" t="s">
        <v>75</v>
      </c>
      <c r="F161" s="2" t="s">
        <v>70</v>
      </c>
      <c r="G161" s="3">
        <f t="shared" ref="G161" si="57">SUM(H161:I161)</f>
        <v>1171.8</v>
      </c>
      <c r="H161" s="3">
        <v>1171.8</v>
      </c>
      <c r="I161" s="3"/>
      <c r="J161" s="3"/>
    </row>
    <row r="162" spans="1:10" ht="18.75" customHeight="1" x14ac:dyDescent="0.25">
      <c r="A162" s="1" t="s">
        <v>83</v>
      </c>
      <c r="B162" s="1"/>
      <c r="C162" s="2" t="s">
        <v>17</v>
      </c>
      <c r="D162" s="2" t="s">
        <v>52</v>
      </c>
      <c r="E162" s="2" t="s">
        <v>22</v>
      </c>
      <c r="F162" s="2" t="s">
        <v>70</v>
      </c>
      <c r="G162" s="3">
        <f t="shared" ref="G162" si="58">SUM(H162:I162)</f>
        <v>1111.8</v>
      </c>
      <c r="H162" s="3">
        <v>1111.8</v>
      </c>
      <c r="I162" s="3"/>
      <c r="J162" s="3"/>
    </row>
    <row r="163" spans="1:10" ht="33.75" customHeight="1" x14ac:dyDescent="0.25">
      <c r="A163" s="41" t="s">
        <v>211</v>
      </c>
      <c r="B163" s="5" t="s">
        <v>104</v>
      </c>
      <c r="C163" s="6"/>
      <c r="D163" s="6"/>
      <c r="E163" s="6"/>
      <c r="F163" s="6"/>
      <c r="G163" s="7">
        <f>SUM(G164)</f>
        <v>8271</v>
      </c>
      <c r="H163" s="7">
        <f t="shared" ref="H163:J163" si="59">SUM(H164)</f>
        <v>8271</v>
      </c>
      <c r="I163" s="7">
        <f t="shared" si="59"/>
        <v>0</v>
      </c>
      <c r="J163" s="7">
        <f t="shared" si="59"/>
        <v>0</v>
      </c>
    </row>
    <row r="164" spans="1:10" ht="15.75" x14ac:dyDescent="0.25">
      <c r="A164" s="1" t="s">
        <v>157</v>
      </c>
      <c r="B164" s="1"/>
      <c r="C164" s="2" t="s">
        <v>17</v>
      </c>
      <c r="D164" s="2" t="s">
        <v>25</v>
      </c>
      <c r="E164" s="2" t="s">
        <v>22</v>
      </c>
      <c r="F164" s="2" t="s">
        <v>71</v>
      </c>
      <c r="G164" s="3">
        <f>SUM(H164:I164)</f>
        <v>8271</v>
      </c>
      <c r="H164" s="3">
        <v>8271</v>
      </c>
      <c r="I164" s="3"/>
      <c r="J164" s="3"/>
    </row>
    <row r="165" spans="1:10" ht="33" customHeight="1" x14ac:dyDescent="0.25">
      <c r="A165" s="5" t="s">
        <v>158</v>
      </c>
      <c r="B165" s="5" t="s">
        <v>107</v>
      </c>
      <c r="C165" s="6"/>
      <c r="D165" s="6"/>
      <c r="E165" s="6"/>
      <c r="F165" s="6"/>
      <c r="G165" s="7">
        <f>SUM(G166)</f>
        <v>18260</v>
      </c>
      <c r="H165" s="7">
        <f t="shared" ref="H165:I165" si="60">SUM(H166)</f>
        <v>18260</v>
      </c>
      <c r="I165" s="7">
        <f t="shared" si="60"/>
        <v>0</v>
      </c>
      <c r="J165" s="7">
        <f t="shared" ref="J165" si="61">SUM(J166)</f>
        <v>0</v>
      </c>
    </row>
    <row r="166" spans="1:10" ht="15.75" x14ac:dyDescent="0.25">
      <c r="A166" s="1" t="s">
        <v>82</v>
      </c>
      <c r="B166" s="1"/>
      <c r="C166" s="2" t="s">
        <v>17</v>
      </c>
      <c r="D166" s="2" t="s">
        <v>25</v>
      </c>
      <c r="E166" s="2" t="s">
        <v>37</v>
      </c>
      <c r="F166" s="2" t="s">
        <v>72</v>
      </c>
      <c r="G166" s="3">
        <f>SUM(H166:I166)</f>
        <v>18260</v>
      </c>
      <c r="H166" s="3">
        <v>18260</v>
      </c>
      <c r="I166" s="3"/>
      <c r="J166" s="3"/>
    </row>
    <row r="167" spans="1:10" ht="31.5" customHeight="1" x14ac:dyDescent="0.25">
      <c r="A167" s="5" t="s">
        <v>159</v>
      </c>
      <c r="B167" s="5" t="s">
        <v>109</v>
      </c>
      <c r="C167" s="6"/>
      <c r="D167" s="6"/>
      <c r="E167" s="6"/>
      <c r="F167" s="6"/>
      <c r="G167" s="7">
        <f>SUM(G168:G170)</f>
        <v>30358</v>
      </c>
      <c r="H167" s="7">
        <f t="shared" ref="H167:I167" si="62">SUM(H168:H170)</f>
        <v>30358</v>
      </c>
      <c r="I167" s="7">
        <f t="shared" si="62"/>
        <v>0</v>
      </c>
      <c r="J167" s="7">
        <f t="shared" ref="J167" si="63">SUM(J168)</f>
        <v>0</v>
      </c>
    </row>
    <row r="168" spans="1:10" ht="15.75" x14ac:dyDescent="0.25">
      <c r="A168" s="1" t="s">
        <v>82</v>
      </c>
      <c r="B168" s="1"/>
      <c r="C168" s="2" t="s">
        <v>17</v>
      </c>
      <c r="D168" s="2" t="s">
        <v>25</v>
      </c>
      <c r="E168" s="2" t="s">
        <v>13</v>
      </c>
      <c r="F168" s="2" t="s">
        <v>73</v>
      </c>
      <c r="G168" s="55">
        <f>SUM(H168:I168)</f>
        <v>27078.9</v>
      </c>
      <c r="H168" s="55">
        <v>27078.9</v>
      </c>
      <c r="I168" s="3"/>
      <c r="J168" s="3"/>
    </row>
    <row r="169" spans="1:10" ht="15.75" x14ac:dyDescent="0.25">
      <c r="A169" s="1" t="s">
        <v>82</v>
      </c>
      <c r="B169" s="1"/>
      <c r="C169" s="2" t="s">
        <v>17</v>
      </c>
      <c r="D169" s="2" t="s">
        <v>14</v>
      </c>
      <c r="E169" s="2" t="s">
        <v>14</v>
      </c>
      <c r="F169" s="2" t="s">
        <v>73</v>
      </c>
      <c r="G169" s="55">
        <f>SUM(H169:I169)</f>
        <v>607</v>
      </c>
      <c r="H169" s="55">
        <v>607</v>
      </c>
      <c r="I169" s="3"/>
      <c r="J169" s="3"/>
    </row>
    <row r="170" spans="1:10" ht="15.75" x14ac:dyDescent="0.25">
      <c r="A170" s="1" t="s">
        <v>83</v>
      </c>
      <c r="B170" s="1"/>
      <c r="C170" s="2" t="s">
        <v>17</v>
      </c>
      <c r="D170" s="2" t="s">
        <v>25</v>
      </c>
      <c r="E170" s="2" t="s">
        <v>13</v>
      </c>
      <c r="F170" s="2" t="s">
        <v>73</v>
      </c>
      <c r="G170" s="55">
        <f>SUM(H170:I170)</f>
        <v>2672.1</v>
      </c>
      <c r="H170" s="55">
        <v>2672.1</v>
      </c>
      <c r="I170" s="3"/>
      <c r="J170" s="3"/>
    </row>
    <row r="171" spans="1:10" ht="21.75" customHeight="1" x14ac:dyDescent="0.25">
      <c r="A171" s="5" t="s">
        <v>160</v>
      </c>
      <c r="B171" s="5" t="s">
        <v>124</v>
      </c>
      <c r="C171" s="6"/>
      <c r="D171" s="6"/>
      <c r="E171" s="6"/>
      <c r="F171" s="6"/>
      <c r="G171" s="7">
        <f>SUM(G172:G177)</f>
        <v>121839.90000000001</v>
      </c>
      <c r="H171" s="7">
        <f t="shared" ref="H171:J171" si="64">SUM(H172:H177)</f>
        <v>2163.8000000000002</v>
      </c>
      <c r="I171" s="7">
        <f>SUM(I172:I177)</f>
        <v>119676.1</v>
      </c>
      <c r="J171" s="7">
        <f t="shared" si="64"/>
        <v>0</v>
      </c>
    </row>
    <row r="172" spans="1:10" ht="16.5" customHeight="1" x14ac:dyDescent="0.25">
      <c r="A172" s="1" t="s">
        <v>122</v>
      </c>
      <c r="B172" s="37"/>
      <c r="C172" s="2" t="s">
        <v>17</v>
      </c>
      <c r="D172" s="2" t="s">
        <v>14</v>
      </c>
      <c r="E172" s="2" t="s">
        <v>22</v>
      </c>
      <c r="F172" s="2" t="s">
        <v>74</v>
      </c>
      <c r="G172" s="3">
        <f>SUM(H172:I172)</f>
        <v>750</v>
      </c>
      <c r="H172" s="21">
        <v>750</v>
      </c>
      <c r="I172" s="21"/>
      <c r="J172" s="40"/>
    </row>
    <row r="173" spans="1:10" ht="16.5" customHeight="1" x14ac:dyDescent="0.25">
      <c r="A173" s="1" t="s">
        <v>122</v>
      </c>
      <c r="B173" s="37"/>
      <c r="C173" s="2" t="s">
        <v>17</v>
      </c>
      <c r="D173" s="2" t="s">
        <v>14</v>
      </c>
      <c r="E173" s="2" t="s">
        <v>22</v>
      </c>
      <c r="F173" s="2" t="s">
        <v>166</v>
      </c>
      <c r="G173" s="3">
        <f t="shared" ref="G173:G177" si="65">SUM(H173:I173)</f>
        <v>84757.6</v>
      </c>
      <c r="H173" s="21">
        <v>1163.8</v>
      </c>
      <c r="I173" s="21">
        <v>83593.8</v>
      </c>
      <c r="J173" s="40"/>
    </row>
    <row r="174" spans="1:10" ht="16.5" customHeight="1" x14ac:dyDescent="0.25">
      <c r="A174" s="1" t="s">
        <v>122</v>
      </c>
      <c r="B174" s="37"/>
      <c r="C174" s="2" t="s">
        <v>17</v>
      </c>
      <c r="D174" s="2" t="s">
        <v>41</v>
      </c>
      <c r="E174" s="2" t="s">
        <v>13</v>
      </c>
      <c r="F174" s="2" t="s">
        <v>187</v>
      </c>
      <c r="G174" s="3">
        <f t="shared" si="65"/>
        <v>19659.8</v>
      </c>
      <c r="H174" s="21"/>
      <c r="I174" s="21">
        <v>19659.8</v>
      </c>
      <c r="J174" s="40"/>
    </row>
    <row r="175" spans="1:10" ht="16.5" customHeight="1" x14ac:dyDescent="0.25">
      <c r="A175" s="1" t="s">
        <v>122</v>
      </c>
      <c r="B175" s="37"/>
      <c r="C175" s="2" t="s">
        <v>17</v>
      </c>
      <c r="D175" s="2" t="s">
        <v>41</v>
      </c>
      <c r="E175" s="2" t="s">
        <v>13</v>
      </c>
      <c r="F175" s="2" t="s">
        <v>188</v>
      </c>
      <c r="G175" s="3">
        <f t="shared" si="65"/>
        <v>14490.8</v>
      </c>
      <c r="H175" s="21"/>
      <c r="I175" s="21">
        <v>14490.8</v>
      </c>
      <c r="J175" s="40"/>
    </row>
    <row r="176" spans="1:10" ht="16.5" customHeight="1" x14ac:dyDescent="0.25">
      <c r="A176" s="1" t="s">
        <v>122</v>
      </c>
      <c r="B176" s="37"/>
      <c r="C176" s="2" t="s">
        <v>17</v>
      </c>
      <c r="D176" s="2" t="s">
        <v>14</v>
      </c>
      <c r="E176" s="2" t="s">
        <v>37</v>
      </c>
      <c r="F176" s="2" t="s">
        <v>74</v>
      </c>
      <c r="G176" s="3">
        <f t="shared" si="65"/>
        <v>250</v>
      </c>
      <c r="H176" s="21">
        <v>250</v>
      </c>
      <c r="I176" s="21"/>
      <c r="J176" s="40"/>
    </row>
    <row r="177" spans="1:10" ht="16.5" customHeight="1" x14ac:dyDescent="0.25">
      <c r="A177" s="1" t="s">
        <v>122</v>
      </c>
      <c r="B177" s="37"/>
      <c r="C177" s="2" t="s">
        <v>17</v>
      </c>
      <c r="D177" s="2" t="s">
        <v>14</v>
      </c>
      <c r="E177" s="2" t="s">
        <v>37</v>
      </c>
      <c r="F177" s="2" t="s">
        <v>167</v>
      </c>
      <c r="G177" s="3">
        <f t="shared" si="65"/>
        <v>1931.7</v>
      </c>
      <c r="H177" s="21"/>
      <c r="I177" s="21">
        <v>1931.7</v>
      </c>
      <c r="J177" s="40"/>
    </row>
    <row r="178" spans="1:10" ht="28.5" x14ac:dyDescent="0.25">
      <c r="A178" s="41" t="s">
        <v>161</v>
      </c>
      <c r="B178" s="41" t="s">
        <v>128</v>
      </c>
      <c r="C178" s="6"/>
      <c r="D178" s="6"/>
      <c r="E178" s="6"/>
      <c r="F178" s="6"/>
      <c r="G178" s="7">
        <f>SUM(G179)</f>
        <v>300</v>
      </c>
      <c r="H178" s="7">
        <f t="shared" ref="H178:I178" si="66">SUM(H179)</f>
        <v>300</v>
      </c>
      <c r="I178" s="7">
        <f t="shared" si="66"/>
        <v>0</v>
      </c>
      <c r="J178" s="7">
        <f t="shared" ref="J178" si="67">SUM(J179)</f>
        <v>0</v>
      </c>
    </row>
    <row r="179" spans="1:10" ht="15.75" x14ac:dyDescent="0.25">
      <c r="A179" s="42" t="s">
        <v>82</v>
      </c>
      <c r="B179" s="42"/>
      <c r="C179" s="2" t="s">
        <v>17</v>
      </c>
      <c r="D179" s="2" t="s">
        <v>41</v>
      </c>
      <c r="E179" s="2" t="s">
        <v>75</v>
      </c>
      <c r="F179" s="2" t="s">
        <v>76</v>
      </c>
      <c r="G179" s="3">
        <f>SUM(H179:I179)</f>
        <v>300</v>
      </c>
      <c r="H179" s="21">
        <v>300</v>
      </c>
      <c r="I179" s="21"/>
      <c r="J179" s="21"/>
    </row>
    <row r="180" spans="1:10" ht="29.25" x14ac:dyDescent="0.25">
      <c r="A180" s="5" t="s">
        <v>162</v>
      </c>
      <c r="B180" s="5" t="s">
        <v>129</v>
      </c>
      <c r="C180" s="6"/>
      <c r="D180" s="6"/>
      <c r="E180" s="6"/>
      <c r="F180" s="6"/>
      <c r="G180" s="7">
        <f>SUM(G181:G182)</f>
        <v>14328.1</v>
      </c>
      <c r="H180" s="7">
        <f t="shared" ref="H180:I180" si="68">SUM(H181:H182)</f>
        <v>14328.1</v>
      </c>
      <c r="I180" s="7">
        <f t="shared" si="68"/>
        <v>0</v>
      </c>
      <c r="J180" s="7">
        <f t="shared" ref="J180" si="69">SUM(J181:J182)</f>
        <v>0</v>
      </c>
    </row>
    <row r="181" spans="1:10" ht="15.75" x14ac:dyDescent="0.25">
      <c r="A181" s="1" t="s">
        <v>163</v>
      </c>
      <c r="B181" s="1"/>
      <c r="C181" s="2" t="s">
        <v>17</v>
      </c>
      <c r="D181" s="2" t="s">
        <v>26</v>
      </c>
      <c r="E181" s="2" t="s">
        <v>21</v>
      </c>
      <c r="F181" s="2" t="s">
        <v>77</v>
      </c>
      <c r="G181" s="3">
        <f>SUM(H181:I181)</f>
        <v>8000</v>
      </c>
      <c r="H181" s="3">
        <v>8000</v>
      </c>
      <c r="I181" s="3"/>
      <c r="J181" s="3"/>
    </row>
    <row r="182" spans="1:10" ht="15.75" x14ac:dyDescent="0.25">
      <c r="A182" s="1" t="s">
        <v>163</v>
      </c>
      <c r="B182" s="1"/>
      <c r="C182" s="2" t="s">
        <v>17</v>
      </c>
      <c r="D182" s="2" t="s">
        <v>26</v>
      </c>
      <c r="E182" s="2" t="s">
        <v>37</v>
      </c>
      <c r="F182" s="2" t="s">
        <v>168</v>
      </c>
      <c r="G182" s="3">
        <f>SUM(H182:I182)</f>
        <v>6328.1</v>
      </c>
      <c r="H182" s="3">
        <v>6328.1</v>
      </c>
      <c r="I182" s="3"/>
      <c r="J182" s="3"/>
    </row>
    <row r="183" spans="1:10" ht="15.75" hidden="1" x14ac:dyDescent="0.25">
      <c r="A183" s="5"/>
      <c r="B183" s="1"/>
      <c r="C183" s="2"/>
      <c r="D183" s="2"/>
      <c r="E183" s="2"/>
      <c r="F183" s="2"/>
      <c r="G183" s="3"/>
      <c r="H183" s="3"/>
      <c r="I183" s="3"/>
      <c r="J183" s="3"/>
    </row>
    <row r="184" spans="1:10" ht="15.75" hidden="1" x14ac:dyDescent="0.25">
      <c r="A184" s="1"/>
      <c r="B184" s="1"/>
      <c r="C184" s="2"/>
      <c r="D184" s="2"/>
      <c r="E184" s="2"/>
      <c r="F184" s="2"/>
      <c r="G184" s="3"/>
      <c r="H184" s="3"/>
      <c r="I184" s="3"/>
      <c r="J184" s="3"/>
    </row>
    <row r="185" spans="1:10" ht="15.75" hidden="1" x14ac:dyDescent="0.25">
      <c r="A185" s="1"/>
      <c r="B185" s="1"/>
      <c r="C185" s="2"/>
      <c r="D185" s="2"/>
      <c r="E185" s="2"/>
      <c r="F185" s="2"/>
      <c r="G185" s="3"/>
      <c r="H185" s="3"/>
      <c r="I185" s="3"/>
      <c r="J185" s="3"/>
    </row>
    <row r="186" spans="1:10" ht="15.75" hidden="1" x14ac:dyDescent="0.25">
      <c r="A186" s="1"/>
      <c r="B186" s="1"/>
      <c r="C186" s="2"/>
      <c r="D186" s="2"/>
      <c r="E186" s="2"/>
      <c r="F186" s="2"/>
      <c r="G186" s="3"/>
      <c r="H186" s="3"/>
      <c r="I186" s="3"/>
      <c r="J186" s="3"/>
    </row>
    <row r="187" spans="1:10" ht="24.75" customHeight="1" x14ac:dyDescent="0.25">
      <c r="A187" s="43" t="s">
        <v>56</v>
      </c>
      <c r="B187" s="43"/>
      <c r="C187" s="31"/>
      <c r="D187" s="31"/>
      <c r="E187" s="31"/>
      <c r="F187" s="31"/>
      <c r="G187" s="44">
        <f>SUM(G114+G116+G120+G127+G130+G133+G141+G143+G151+G153+G163+G165+G167+G171+G178+G180)</f>
        <v>310315.8</v>
      </c>
      <c r="H187" s="44">
        <f>SUM(H114+H116+H120+H127+H130+H133+H141+H143+H151+H153+H163+H165+H167+H171+H178+H180)</f>
        <v>190639.69999999998</v>
      </c>
      <c r="I187" s="44">
        <f>SUM(I114+I116+I120+I127+I130+I133+I141+I143+I151+I153+I163+I165+I167+I171+I178+I180)</f>
        <v>119676.1</v>
      </c>
      <c r="J187" s="44">
        <f>SUM(J114+J116+J120+J127+J130+J133+J141+J143+J151+J153+J163+J165+J167+J171+J178+J180)</f>
        <v>0</v>
      </c>
    </row>
    <row r="188" spans="1:10" ht="31.5" customHeight="1" x14ac:dyDescent="0.25">
      <c r="A188" s="43" t="s">
        <v>78</v>
      </c>
      <c r="B188" s="43"/>
      <c r="C188" s="31"/>
      <c r="D188" s="31"/>
      <c r="E188" s="31"/>
      <c r="F188" s="31"/>
      <c r="G188" s="44">
        <f>SUM(G111+G187)</f>
        <v>1797982.6000000006</v>
      </c>
      <c r="H188" s="44">
        <f>SUM(H111+H187)</f>
        <v>399108.5</v>
      </c>
      <c r="I188" s="44">
        <f>SUM(I111+I187)</f>
        <v>1398874.1000000003</v>
      </c>
      <c r="J188" s="44">
        <f>SUM(J111+J187)</f>
        <v>0</v>
      </c>
    </row>
    <row r="190" spans="1:10" hidden="1" x14ac:dyDescent="0.25">
      <c r="A190" s="4" t="s">
        <v>172</v>
      </c>
      <c r="G190" s="46">
        <f>SUM(G145+G173+G177+G182)</f>
        <v>103143.90000000001</v>
      </c>
      <c r="H190" s="46">
        <f>SUM(H145+H173+H177+H182)</f>
        <v>17618.400000000001</v>
      </c>
      <c r="I190" s="46">
        <f>SUM(I145+I173+I177+I182)</f>
        <v>85525.5</v>
      </c>
    </row>
    <row r="191" spans="1:10" hidden="1" x14ac:dyDescent="0.25">
      <c r="A191" s="4" t="s">
        <v>173</v>
      </c>
      <c r="G191" s="46">
        <f>SUM(G111+G114+G116+G120+G127+G130+G133+G141+G144+G147+G148+G149+G151+G153+G163+G165+G167+G172+G176+G178+G181)</f>
        <v>1660118.1000000006</v>
      </c>
      <c r="H191" s="46">
        <f>SUM(H111+H114+H116+H120+H127+H130+H133+H141+H144+H147+H148+H149+H151+H153+H163+H165+H167+H172+H176+H178+H181)</f>
        <v>380920.10000000003</v>
      </c>
      <c r="I191" s="46">
        <f>SUM(I111+I114+I116+I120+I127+I130+I133+I141+I144+I147+I148+I149+I151+I153+I163+I165+I167+I172+I176+I178+I181)</f>
        <v>1279198.0000000002</v>
      </c>
    </row>
  </sheetData>
  <mergeCells count="17">
    <mergeCell ref="H1:I1"/>
    <mergeCell ref="H2:I2"/>
    <mergeCell ref="H3:I3"/>
    <mergeCell ref="H4:L4"/>
    <mergeCell ref="A6:I6"/>
    <mergeCell ref="A113:J113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</mergeCells>
  <pageMargins left="1.1811023622047245" right="0.19685039370078741" top="0.39370078740157483" bottom="0.39370078740157483" header="0.31496062992125984" footer="0.31496062992125984"/>
  <pageSetup paperSize="9" scale="5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 </vt:lpstr>
      <vt:lpstr>'приложение 5 '!Заголовки_для_печати</vt:lpstr>
      <vt:lpstr>'приложение 5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2013-09-20T05:47:26Z</dcterms:modified>
</cp:coreProperties>
</file>